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kumamot\Downloads\260814_1026_横田toデマンドIRデータブック\"/>
    </mc:Choice>
  </mc:AlternateContent>
  <xr:revisionPtr revIDLastSave="0" documentId="13_ncr:1_{C696BB76-32E1-4834-B2E1-AA32391B2895}" xr6:coauthVersionLast="47" xr6:coauthVersionMax="47" xr10:uidLastSave="{00000000-0000-0000-0000-000000000000}"/>
  <bookViews>
    <workbookView xWindow="-465" yWindow="-19665" windowWidth="21600" windowHeight="13890" tabRatio="589" xr2:uid="{00000000-000D-0000-FFFF-FFFF00000000}"/>
  </bookViews>
  <sheets>
    <sheet name="表紙" sheetId="1" r:id="rId1"/>
    <sheet name="INDEX" sheetId="2" r:id="rId2"/>
    <sheet name="第一部　四半期業績→" sheetId="3" r:id="rId3"/>
    <sheet name="1" sheetId="5" r:id="rId4"/>
    <sheet name="2-1" sheetId="7" r:id="rId5"/>
    <sheet name="2-2" sheetId="8" r:id="rId6"/>
    <sheet name="3-1" sheetId="9" r:id="rId7"/>
    <sheet name="3-2" sheetId="10" r:id="rId8"/>
    <sheet name="4-1" sheetId="11" r:id="rId9"/>
    <sheet name="4-2" sheetId="12" r:id="rId10"/>
    <sheet name="第二部　通期業績→" sheetId="13" r:id="rId11"/>
    <sheet name="5-1" sheetId="14" r:id="rId12"/>
    <sheet name="5-2" sheetId="15" r:id="rId13"/>
    <sheet name="6" sheetId="16" r:id="rId14"/>
    <sheet name="7-1" sheetId="17" r:id="rId15"/>
    <sheet name="7-2" sheetId="18" r:id="rId16"/>
    <sheet name="8" sheetId="19" r:id="rId17"/>
    <sheet name="9" sheetId="20" r:id="rId18"/>
    <sheet name="10" sheetId="21" r:id="rId19"/>
    <sheet name="11" sheetId="22" r:id="rId20"/>
    <sheet name="12" sheetId="23" r:id="rId21"/>
  </sheets>
  <definedNames>
    <definedName name="_xlnm._FilterDatabase" localSheetId="15" hidden="1">'7-2'!$C$5:$L$34</definedName>
    <definedName name="_xlnm.Print_Area" localSheetId="9">'4-2'!$A$1:$CA$21</definedName>
    <definedName name="_xlnm.Print_Area" localSheetId="1">INDEX!$A$1:$X$28</definedName>
    <definedName name="_xlnm.Print_Titles" localSheetId="3">'1'!$A:$A</definedName>
    <definedName name="_xlnm.Print_Titles" localSheetId="4">'2-1'!$A:$B</definedName>
    <definedName name="_xlnm.Print_Titles" localSheetId="6">'3-1'!$A:$B</definedName>
    <definedName name="_xlnm.Print_Titles" localSheetId="7">'3-2'!$A:$B</definedName>
    <definedName name="_xlnm.Print_Titles" localSheetId="8">'4-1'!$A:$B</definedName>
    <definedName name="_xlnm.Print_Titles" localSheetId="9">'4-2'!$A:$A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18" l="1"/>
  <c r="K28" i="16"/>
  <c r="J28" i="16"/>
  <c r="L19" i="16"/>
  <c r="K19" i="16"/>
  <c r="AH38" i="10"/>
  <c r="AE38" i="10"/>
  <c r="AC38" i="10"/>
  <c r="AA38" i="10"/>
  <c r="Z38" i="10"/>
  <c r="X38" i="10"/>
  <c r="W38" i="10"/>
  <c r="V38" i="10"/>
  <c r="U38" i="10"/>
  <c r="T38" i="10"/>
  <c r="S38" i="10"/>
  <c r="R38" i="10"/>
  <c r="O38" i="10"/>
  <c r="M38" i="10"/>
  <c r="K38" i="10"/>
  <c r="J38" i="10"/>
  <c r="G38" i="10"/>
  <c r="E38" i="10"/>
  <c r="C38" i="10"/>
  <c r="AH37" i="10"/>
  <c r="AE37" i="10"/>
  <c r="AC37" i="10"/>
  <c r="AA37" i="10"/>
  <c r="Z37" i="10"/>
  <c r="X37" i="10"/>
  <c r="W37" i="10"/>
  <c r="V37" i="10"/>
  <c r="U37" i="10"/>
  <c r="T37" i="10"/>
  <c r="S37" i="10"/>
  <c r="R37" i="10"/>
  <c r="O37" i="10"/>
  <c r="M37" i="10"/>
  <c r="K37" i="10"/>
  <c r="J37" i="10"/>
  <c r="G37" i="10"/>
  <c r="E37" i="10"/>
  <c r="C37" i="10"/>
  <c r="AH36" i="10"/>
  <c r="AE36" i="10"/>
  <c r="AC36" i="10"/>
  <c r="AB36" i="10"/>
  <c r="AA36" i="10"/>
  <c r="Z36" i="10"/>
  <c r="X36" i="10"/>
  <c r="W36" i="10"/>
  <c r="V36" i="10"/>
  <c r="U36" i="10"/>
  <c r="T36" i="10"/>
  <c r="S36" i="10"/>
  <c r="R36" i="10"/>
  <c r="O36" i="10"/>
  <c r="M36" i="10"/>
  <c r="K36" i="10"/>
  <c r="J36" i="10"/>
  <c r="G36" i="10"/>
  <c r="E36" i="10"/>
  <c r="D36" i="10"/>
  <c r="C36" i="10"/>
  <c r="AH35" i="10"/>
  <c r="AE35" i="10"/>
  <c r="AC35" i="10"/>
  <c r="AA35" i="10"/>
  <c r="Z35" i="10"/>
  <c r="Y35" i="10"/>
  <c r="X35" i="10"/>
  <c r="W35" i="10"/>
  <c r="V35" i="10"/>
  <c r="U35" i="10"/>
  <c r="T35" i="10"/>
  <c r="S35" i="10"/>
  <c r="R35" i="10"/>
  <c r="O35" i="10"/>
  <c r="M35" i="10"/>
  <c r="K35" i="10"/>
  <c r="J35" i="10"/>
  <c r="G35" i="10"/>
  <c r="E35" i="10"/>
  <c r="C35" i="10"/>
  <c r="AH34" i="10"/>
  <c r="AE34" i="10"/>
  <c r="AC34" i="10"/>
  <c r="AA34" i="10"/>
  <c r="Z34" i="10"/>
  <c r="Y34" i="10"/>
  <c r="X34" i="10"/>
  <c r="W34" i="10"/>
  <c r="V34" i="10"/>
  <c r="U34" i="10"/>
  <c r="T34" i="10"/>
  <c r="S34" i="10"/>
  <c r="R34" i="10"/>
  <c r="O34" i="10"/>
  <c r="M34" i="10"/>
  <c r="K34" i="10"/>
  <c r="J34" i="10"/>
  <c r="G34" i="10"/>
  <c r="E34" i="10"/>
  <c r="C34" i="10"/>
  <c r="AG29" i="10"/>
  <c r="AG38" i="10" s="1"/>
  <c r="AF29" i="10"/>
  <c r="AD29" i="10"/>
  <c r="AB29" i="10"/>
  <c r="Y29" i="10"/>
  <c r="X29" i="10"/>
  <c r="AF38" i="10" s="1"/>
  <c r="V29" i="10"/>
  <c r="AD38" i="10" s="1"/>
  <c r="T29" i="10"/>
  <c r="AB38" i="10" s="1"/>
  <c r="Q29" i="10"/>
  <c r="Q38" i="10" s="1"/>
  <c r="P29" i="10"/>
  <c r="P38" i="10" s="1"/>
  <c r="N29" i="10"/>
  <c r="N38" i="10" s="1"/>
  <c r="L29" i="10"/>
  <c r="L38" i="10" s="1"/>
  <c r="I29" i="10"/>
  <c r="I38" i="10" s="1"/>
  <c r="H29" i="10"/>
  <c r="H38" i="10" s="1"/>
  <c r="F29" i="10"/>
  <c r="F38" i="10" s="1"/>
  <c r="D29" i="10"/>
  <c r="D38" i="10" s="1"/>
  <c r="AG28" i="10"/>
  <c r="AG37" i="10" s="1"/>
  <c r="AF28" i="10"/>
  <c r="AD28" i="10"/>
  <c r="AB28" i="10"/>
  <c r="Y28" i="10"/>
  <c r="X28" i="10"/>
  <c r="AF37" i="10" s="1"/>
  <c r="V28" i="10"/>
  <c r="AD37" i="10" s="1"/>
  <c r="T28" i="10"/>
  <c r="AB37" i="10" s="1"/>
  <c r="Q28" i="10"/>
  <c r="Q37" i="10" s="1"/>
  <c r="P28" i="10"/>
  <c r="P37" i="10" s="1"/>
  <c r="N28" i="10"/>
  <c r="N37" i="10" s="1"/>
  <c r="L28" i="10"/>
  <c r="L37" i="10" s="1"/>
  <c r="I28" i="10"/>
  <c r="I37" i="10" s="1"/>
  <c r="H28" i="10"/>
  <c r="H37" i="10" s="1"/>
  <c r="F28" i="10"/>
  <c r="F37" i="10" s="1"/>
  <c r="D28" i="10"/>
  <c r="D37" i="10" s="1"/>
  <c r="AG27" i="10"/>
  <c r="AG36" i="10" s="1"/>
  <c r="AF27" i="10"/>
  <c r="AF36" i="10" s="1"/>
  <c r="AD27" i="10"/>
  <c r="AD36" i="10" s="1"/>
  <c r="AB27" i="10"/>
  <c r="Y27" i="10"/>
  <c r="X27" i="10"/>
  <c r="V27" i="10"/>
  <c r="T27" i="10"/>
  <c r="Q27" i="10"/>
  <c r="Q36" i="10" s="1"/>
  <c r="P27" i="10"/>
  <c r="P36" i="10" s="1"/>
  <c r="N27" i="10"/>
  <c r="N36" i="10" s="1"/>
  <c r="L27" i="10"/>
  <c r="L36" i="10" s="1"/>
  <c r="I27" i="10"/>
  <c r="I36" i="10" s="1"/>
  <c r="H27" i="10"/>
  <c r="H36" i="10" s="1"/>
  <c r="F27" i="10"/>
  <c r="F36" i="10" s="1"/>
  <c r="D27" i="10"/>
  <c r="AG26" i="10"/>
  <c r="AG35" i="10" s="1"/>
  <c r="AF26" i="10"/>
  <c r="AD26" i="10"/>
  <c r="AB26" i="10"/>
  <c r="Y26" i="10"/>
  <c r="X26" i="10"/>
  <c r="AF35" i="10" s="1"/>
  <c r="V26" i="10"/>
  <c r="AD35" i="10" s="1"/>
  <c r="T26" i="10"/>
  <c r="AB35" i="10" s="1"/>
  <c r="Q26" i="10"/>
  <c r="P26" i="10"/>
  <c r="N26" i="10"/>
  <c r="L26" i="10"/>
  <c r="I26" i="10"/>
  <c r="Q35" i="10" s="1"/>
  <c r="H26" i="10"/>
  <c r="H35" i="10" s="1"/>
  <c r="F26" i="10"/>
  <c r="F35" i="10" s="1"/>
  <c r="D26" i="10"/>
  <c r="L35" i="10" s="1"/>
  <c r="AG25" i="10"/>
  <c r="AG34" i="10" s="1"/>
  <c r="AF25" i="10"/>
  <c r="AD25" i="10"/>
  <c r="AB25" i="10"/>
  <c r="Y25" i="10"/>
  <c r="X25" i="10"/>
  <c r="AF34" i="10" s="1"/>
  <c r="V25" i="10"/>
  <c r="AD34" i="10" s="1"/>
  <c r="T25" i="10"/>
  <c r="AB34" i="10" s="1"/>
  <c r="Q25" i="10"/>
  <c r="Q34" i="10" s="1"/>
  <c r="P25" i="10"/>
  <c r="P34" i="10" s="1"/>
  <c r="N25" i="10"/>
  <c r="N34" i="10" s="1"/>
  <c r="L25" i="10"/>
  <c r="L34" i="10" s="1"/>
  <c r="I25" i="10"/>
  <c r="I34" i="10" s="1"/>
  <c r="H25" i="10"/>
  <c r="H34" i="10" s="1"/>
  <c r="F25" i="10"/>
  <c r="F34" i="10" s="1"/>
  <c r="D25" i="10"/>
  <c r="D34" i="10" s="1"/>
  <c r="AP19" i="10"/>
  <c r="AM19" i="10"/>
  <c r="AK19" i="10"/>
  <c r="AI19" i="10"/>
  <c r="AH19" i="10"/>
  <c r="AE19" i="10"/>
  <c r="AC19" i="10"/>
  <c r="AA19" i="10"/>
  <c r="Z19" i="10"/>
  <c r="W19" i="10"/>
  <c r="U19" i="10"/>
  <c r="S19" i="10"/>
  <c r="R19" i="10"/>
  <c r="Q19" i="10"/>
  <c r="P19" i="10"/>
  <c r="O19" i="10"/>
  <c r="N19" i="10"/>
  <c r="M19" i="10"/>
  <c r="L19" i="10"/>
  <c r="K19" i="10"/>
  <c r="J19" i="10"/>
  <c r="G19" i="10"/>
  <c r="E19" i="10"/>
  <c r="C19" i="10"/>
  <c r="AP18" i="10"/>
  <c r="AM18" i="10"/>
  <c r="AK18" i="10"/>
  <c r="AI18" i="10"/>
  <c r="AH18" i="10"/>
  <c r="AE18" i="10"/>
  <c r="AC18" i="10"/>
  <c r="AA18" i="10"/>
  <c r="Z18" i="10"/>
  <c r="Y18" i="10"/>
  <c r="X18" i="10"/>
  <c r="W18" i="10"/>
  <c r="V18" i="10"/>
  <c r="U18" i="10"/>
  <c r="T18" i="10"/>
  <c r="S18" i="10"/>
  <c r="R18" i="10"/>
  <c r="O18" i="10"/>
  <c r="M18" i="10"/>
  <c r="K18" i="10"/>
  <c r="J18" i="10"/>
  <c r="G18" i="10"/>
  <c r="E18" i="10"/>
  <c r="C18" i="10"/>
  <c r="AP17" i="10"/>
  <c r="AM17" i="10"/>
  <c r="AK17" i="10"/>
  <c r="AI17" i="10"/>
  <c r="AH17" i="10"/>
  <c r="AG17" i="10"/>
  <c r="AF17" i="10"/>
  <c r="AE17" i="10"/>
  <c r="AD17" i="10"/>
  <c r="AC17" i="10"/>
  <c r="AB17" i="10"/>
  <c r="AA17" i="10"/>
  <c r="Z17" i="10"/>
  <c r="W17" i="10"/>
  <c r="U17" i="10"/>
  <c r="S17" i="10"/>
  <c r="R17" i="10"/>
  <c r="O17" i="10"/>
  <c r="M17" i="10"/>
  <c r="K17" i="10"/>
  <c r="J17" i="10"/>
  <c r="G17" i="10"/>
  <c r="E17" i="10"/>
  <c r="D17" i="10"/>
  <c r="C17" i="10"/>
  <c r="AP16" i="10"/>
  <c r="AO16" i="10"/>
  <c r="AN16" i="10"/>
  <c r="AM16" i="10"/>
  <c r="AL16" i="10"/>
  <c r="AK16" i="10"/>
  <c r="AJ16" i="10"/>
  <c r="AI16" i="10"/>
  <c r="AH16" i="10"/>
  <c r="AE16" i="10"/>
  <c r="AC16" i="10"/>
  <c r="AA16" i="10"/>
  <c r="Z16" i="10"/>
  <c r="W16" i="10"/>
  <c r="U16" i="10"/>
  <c r="S16" i="10"/>
  <c r="R16" i="10"/>
  <c r="O16" i="10"/>
  <c r="M16" i="10"/>
  <c r="K16" i="10"/>
  <c r="J16" i="10"/>
  <c r="I16" i="10"/>
  <c r="H16" i="10"/>
  <c r="G16" i="10"/>
  <c r="F16" i="10"/>
  <c r="E16" i="10"/>
  <c r="D16" i="10"/>
  <c r="C16" i="10"/>
  <c r="AP15" i="10"/>
  <c r="AM15" i="10"/>
  <c r="AK15" i="10"/>
  <c r="AI15" i="10"/>
  <c r="AH15" i="10"/>
  <c r="AE15" i="10"/>
  <c r="AC15" i="10"/>
  <c r="AA15" i="10"/>
  <c r="Z15" i="10"/>
  <c r="W15" i="10"/>
  <c r="U15" i="10"/>
  <c r="S15" i="10"/>
  <c r="R15" i="10"/>
  <c r="Q15" i="10"/>
  <c r="P15" i="10"/>
  <c r="O15" i="10"/>
  <c r="N15" i="10"/>
  <c r="M15" i="10"/>
  <c r="L15" i="10"/>
  <c r="K15" i="10"/>
  <c r="J15" i="10"/>
  <c r="G15" i="10"/>
  <c r="E15" i="10"/>
  <c r="C15" i="10"/>
  <c r="AO10" i="10"/>
  <c r="AO19" i="10" s="1"/>
  <c r="AN10" i="10"/>
  <c r="AN19" i="10" s="1"/>
  <c r="AL10" i="10"/>
  <c r="AL19" i="10" s="1"/>
  <c r="AJ10" i="10"/>
  <c r="AJ19" i="10" s="1"/>
  <c r="AG10" i="10"/>
  <c r="AG19" i="10" s="1"/>
  <c r="AF10" i="10"/>
  <c r="AF19" i="10" s="1"/>
  <c r="AD10" i="10"/>
  <c r="AD19" i="10" s="1"/>
  <c r="AB10" i="10"/>
  <c r="AB19" i="10" s="1"/>
  <c r="Y10" i="10"/>
  <c r="Y19" i="10" s="1"/>
  <c r="X10" i="10"/>
  <c r="X19" i="10" s="1"/>
  <c r="V10" i="10"/>
  <c r="V19" i="10" s="1"/>
  <c r="T10" i="10"/>
  <c r="Q10" i="10"/>
  <c r="P10" i="10"/>
  <c r="N10" i="10"/>
  <c r="L10" i="10"/>
  <c r="T19" i="10" s="1"/>
  <c r="I10" i="10"/>
  <c r="I19" i="10" s="1"/>
  <c r="H10" i="10"/>
  <c r="H19" i="10" s="1"/>
  <c r="F10" i="10"/>
  <c r="F19" i="10" s="1"/>
  <c r="D10" i="10"/>
  <c r="D19" i="10" s="1"/>
  <c r="AO9" i="10"/>
  <c r="AO18" i="10" s="1"/>
  <c r="AN9" i="10"/>
  <c r="AN18" i="10" s="1"/>
  <c r="AL9" i="10"/>
  <c r="AL18" i="10" s="1"/>
  <c r="AJ9" i="10"/>
  <c r="AJ18" i="10" s="1"/>
  <c r="AG9" i="10"/>
  <c r="AG18" i="10" s="1"/>
  <c r="AF9" i="10"/>
  <c r="AD9" i="10"/>
  <c r="AB9" i="10"/>
  <c r="Y9" i="10"/>
  <c r="X9" i="10"/>
  <c r="AF18" i="10" s="1"/>
  <c r="V9" i="10"/>
  <c r="AD18" i="10" s="1"/>
  <c r="T9" i="10"/>
  <c r="AB18" i="10" s="1"/>
  <c r="Q9" i="10"/>
  <c r="Q18" i="10" s="1"/>
  <c r="P9" i="10"/>
  <c r="P18" i="10" s="1"/>
  <c r="N9" i="10"/>
  <c r="N18" i="10" s="1"/>
  <c r="L9" i="10"/>
  <c r="L18" i="10" s="1"/>
  <c r="I9" i="10"/>
  <c r="I18" i="10" s="1"/>
  <c r="H9" i="10"/>
  <c r="H18" i="10" s="1"/>
  <c r="F9" i="10"/>
  <c r="F18" i="10" s="1"/>
  <c r="D9" i="10"/>
  <c r="D18" i="10" s="1"/>
  <c r="AO8" i="10"/>
  <c r="AO17" i="10" s="1"/>
  <c r="AN8" i="10"/>
  <c r="AN17" i="10" s="1"/>
  <c r="AL8" i="10"/>
  <c r="AL17" i="10" s="1"/>
  <c r="AJ8" i="10"/>
  <c r="AG8" i="10"/>
  <c r="AF8" i="10"/>
  <c r="AD8" i="10"/>
  <c r="AB8" i="10"/>
  <c r="AJ17" i="10" s="1"/>
  <c r="Y8" i="10"/>
  <c r="Y17" i="10" s="1"/>
  <c r="X8" i="10"/>
  <c r="X17" i="10" s="1"/>
  <c r="V8" i="10"/>
  <c r="V17" i="10" s="1"/>
  <c r="T8" i="10"/>
  <c r="T17" i="10" s="1"/>
  <c r="Q8" i="10"/>
  <c r="Q17" i="10" s="1"/>
  <c r="P8" i="10"/>
  <c r="P17" i="10" s="1"/>
  <c r="N8" i="10"/>
  <c r="N17" i="10" s="1"/>
  <c r="L8" i="10"/>
  <c r="L17" i="10" s="1"/>
  <c r="I8" i="10"/>
  <c r="I17" i="10" s="1"/>
  <c r="H8" i="10"/>
  <c r="H17" i="10" s="1"/>
  <c r="F8" i="10"/>
  <c r="F17" i="10" s="1"/>
  <c r="D8" i="10"/>
  <c r="AO7" i="10"/>
  <c r="AN7" i="10"/>
  <c r="AL7" i="10"/>
  <c r="AJ7" i="10"/>
  <c r="AG7" i="10"/>
  <c r="AF7" i="10"/>
  <c r="AD7" i="10"/>
  <c r="AB7" i="10"/>
  <c r="Y7" i="10"/>
  <c r="AG16" i="10" s="1"/>
  <c r="X7" i="10"/>
  <c r="X16" i="10" s="1"/>
  <c r="V7" i="10"/>
  <c r="V16" i="10" s="1"/>
  <c r="T7" i="10"/>
  <c r="AB16" i="10" s="1"/>
  <c r="Q7" i="10"/>
  <c r="P7" i="10"/>
  <c r="N7" i="10"/>
  <c r="L7" i="10"/>
  <c r="I7" i="10"/>
  <c r="Q16" i="10" s="1"/>
  <c r="H7" i="10"/>
  <c r="P16" i="10" s="1"/>
  <c r="F7" i="10"/>
  <c r="N16" i="10" s="1"/>
  <c r="D7" i="10"/>
  <c r="L16" i="10" s="1"/>
  <c r="AO6" i="10"/>
  <c r="AO15" i="10" s="1"/>
  <c r="AN6" i="10"/>
  <c r="AN15" i="10" s="1"/>
  <c r="AL6" i="10"/>
  <c r="AL15" i="10" s="1"/>
  <c r="AJ6" i="10"/>
  <c r="AJ15" i="10" s="1"/>
  <c r="AG6" i="10"/>
  <c r="AG15" i="10" s="1"/>
  <c r="AF6" i="10"/>
  <c r="AF15" i="10" s="1"/>
  <c r="AD6" i="10"/>
  <c r="AD15" i="10" s="1"/>
  <c r="AB6" i="10"/>
  <c r="AB15" i="10" s="1"/>
  <c r="Y6" i="10"/>
  <c r="Y15" i="10" s="1"/>
  <c r="X6" i="10"/>
  <c r="X15" i="10" s="1"/>
  <c r="V6" i="10"/>
  <c r="V15" i="10" s="1"/>
  <c r="T6" i="10"/>
  <c r="Q6" i="10"/>
  <c r="P6" i="10"/>
  <c r="N6" i="10"/>
  <c r="L6" i="10"/>
  <c r="T15" i="10" s="1"/>
  <c r="I6" i="10"/>
  <c r="I15" i="10" s="1"/>
  <c r="H6" i="10"/>
  <c r="H15" i="10" s="1"/>
  <c r="F6" i="10"/>
  <c r="F15" i="10" s="1"/>
  <c r="D6" i="10"/>
  <c r="D15" i="10" s="1"/>
  <c r="AP38" i="9"/>
  <c r="AM38" i="9"/>
  <c r="AK38" i="9"/>
  <c r="AI38" i="9"/>
  <c r="AH38" i="9"/>
  <c r="AE38" i="9"/>
  <c r="AC38" i="9"/>
  <c r="AA38" i="9"/>
  <c r="Z38" i="9"/>
  <c r="W38" i="9"/>
  <c r="V38" i="9"/>
  <c r="U38" i="9"/>
  <c r="S38" i="9"/>
  <c r="R38" i="9"/>
  <c r="Q38" i="9"/>
  <c r="P38" i="9"/>
  <c r="O38" i="9"/>
  <c r="N38" i="9"/>
  <c r="M38" i="9"/>
  <c r="L38" i="9"/>
  <c r="K38" i="9"/>
  <c r="J38" i="9"/>
  <c r="G38" i="9"/>
  <c r="E38" i="9"/>
  <c r="C38" i="9"/>
  <c r="AP37" i="9"/>
  <c r="AM37" i="9"/>
  <c r="AK37" i="9"/>
  <c r="AI37" i="9"/>
  <c r="AH37" i="9"/>
  <c r="AE37" i="9"/>
  <c r="AD37" i="9"/>
  <c r="AC37" i="9"/>
  <c r="AA37" i="9"/>
  <c r="Z37" i="9"/>
  <c r="Y37" i="9"/>
  <c r="X37" i="9"/>
  <c r="W37" i="9"/>
  <c r="V37" i="9"/>
  <c r="U37" i="9"/>
  <c r="T37" i="9"/>
  <c r="S37" i="9"/>
  <c r="R37" i="9"/>
  <c r="O37" i="9"/>
  <c r="M37" i="9"/>
  <c r="K37" i="9"/>
  <c r="J37" i="9"/>
  <c r="G37" i="9"/>
  <c r="E37" i="9"/>
  <c r="C37" i="9"/>
  <c r="AP36" i="9"/>
  <c r="AM36" i="9"/>
  <c r="AL36" i="9"/>
  <c r="AK36" i="9"/>
  <c r="AI36" i="9"/>
  <c r="AH36" i="9"/>
  <c r="AG36" i="9"/>
  <c r="AF36" i="9"/>
  <c r="AE36" i="9"/>
  <c r="AD36" i="9"/>
  <c r="AC36" i="9"/>
  <c r="AB36" i="9"/>
  <c r="AA36" i="9"/>
  <c r="Z36" i="9"/>
  <c r="W36" i="9"/>
  <c r="U36" i="9"/>
  <c r="S36" i="9"/>
  <c r="R36" i="9"/>
  <c r="O36" i="9"/>
  <c r="M36" i="9"/>
  <c r="K36" i="9"/>
  <c r="J36" i="9"/>
  <c r="H36" i="9"/>
  <c r="G36" i="9"/>
  <c r="F36" i="9"/>
  <c r="E36" i="9"/>
  <c r="C36" i="9"/>
  <c r="AP35" i="9"/>
  <c r="AO35" i="9"/>
  <c r="AN35" i="9"/>
  <c r="AM35" i="9"/>
  <c r="AL35" i="9"/>
  <c r="AK35" i="9"/>
  <c r="AJ35" i="9"/>
  <c r="AI35" i="9"/>
  <c r="AH35" i="9"/>
  <c r="AE35" i="9"/>
  <c r="AC35" i="9"/>
  <c r="AA35" i="9"/>
  <c r="Z35" i="9"/>
  <c r="W35" i="9"/>
  <c r="U35" i="9"/>
  <c r="S35" i="9"/>
  <c r="R35" i="9"/>
  <c r="O35" i="9"/>
  <c r="N35" i="9"/>
  <c r="M35" i="9"/>
  <c r="K35" i="9"/>
  <c r="J35" i="9"/>
  <c r="I35" i="9"/>
  <c r="H35" i="9"/>
  <c r="G35" i="9"/>
  <c r="F35" i="9"/>
  <c r="E35" i="9"/>
  <c r="D35" i="9"/>
  <c r="C35" i="9"/>
  <c r="AP34" i="9"/>
  <c r="AM34" i="9"/>
  <c r="AK34" i="9"/>
  <c r="AI34" i="9"/>
  <c r="AH34" i="9"/>
  <c r="AE34" i="9"/>
  <c r="AC34" i="9"/>
  <c r="AA34" i="9"/>
  <c r="Z34" i="9"/>
  <c r="W34" i="9"/>
  <c r="V34" i="9"/>
  <c r="U34" i="9"/>
  <c r="S34" i="9"/>
  <c r="R34" i="9"/>
  <c r="Q34" i="9"/>
  <c r="P34" i="9"/>
  <c r="O34" i="9"/>
  <c r="N34" i="9"/>
  <c r="M34" i="9"/>
  <c r="L34" i="9"/>
  <c r="K34" i="9"/>
  <c r="J34" i="9"/>
  <c r="G34" i="9"/>
  <c r="E34" i="9"/>
  <c r="C34" i="9"/>
  <c r="AO29" i="9"/>
  <c r="AO38" i="9" s="1"/>
  <c r="AN29" i="9"/>
  <c r="AN38" i="9" s="1"/>
  <c r="AL29" i="9"/>
  <c r="AL38" i="9" s="1"/>
  <c r="AJ29" i="9"/>
  <c r="AJ38" i="9" s="1"/>
  <c r="AG29" i="9"/>
  <c r="AF29" i="9"/>
  <c r="AF38" i="9" s="1"/>
  <c r="AD29" i="9"/>
  <c r="AD38" i="9" s="1"/>
  <c r="AB29" i="9"/>
  <c r="AB38" i="9" s="1"/>
  <c r="Y29" i="9"/>
  <c r="Y38" i="9" s="1"/>
  <c r="X29" i="9"/>
  <c r="V29" i="9"/>
  <c r="T29" i="9"/>
  <c r="T38" i="9" s="1"/>
  <c r="Q29" i="9"/>
  <c r="P29" i="9"/>
  <c r="X38" i="9" s="1"/>
  <c r="N29" i="9"/>
  <c r="L29" i="9"/>
  <c r="I29" i="9"/>
  <c r="I38" i="9" s="1"/>
  <c r="H29" i="9"/>
  <c r="H38" i="9" s="1"/>
  <c r="F29" i="9"/>
  <c r="F38" i="9" s="1"/>
  <c r="D29" i="9"/>
  <c r="D38" i="9" s="1"/>
  <c r="AO28" i="9"/>
  <c r="AO37" i="9" s="1"/>
  <c r="AN28" i="9"/>
  <c r="AN37" i="9" s="1"/>
  <c r="AL28" i="9"/>
  <c r="AL37" i="9" s="1"/>
  <c r="AJ28" i="9"/>
  <c r="AJ37" i="9" s="1"/>
  <c r="AG28" i="9"/>
  <c r="AF28" i="9"/>
  <c r="AD28" i="9"/>
  <c r="AB28" i="9"/>
  <c r="Y28" i="9"/>
  <c r="AG37" i="9" s="1"/>
  <c r="X28" i="9"/>
  <c r="AF37" i="9" s="1"/>
  <c r="V28" i="9"/>
  <c r="T28" i="9"/>
  <c r="AB37" i="9" s="1"/>
  <c r="Q28" i="9"/>
  <c r="Q37" i="9" s="1"/>
  <c r="P28" i="9"/>
  <c r="P37" i="9" s="1"/>
  <c r="N28" i="9"/>
  <c r="N37" i="9" s="1"/>
  <c r="L28" i="9"/>
  <c r="L37" i="9" s="1"/>
  <c r="I28" i="9"/>
  <c r="I37" i="9" s="1"/>
  <c r="H28" i="9"/>
  <c r="H37" i="9" s="1"/>
  <c r="F28" i="9"/>
  <c r="F37" i="9" s="1"/>
  <c r="D28" i="9"/>
  <c r="D37" i="9" s="1"/>
  <c r="AO27" i="9"/>
  <c r="AO36" i="9" s="1"/>
  <c r="AN27" i="9"/>
  <c r="AL27" i="9"/>
  <c r="AJ27" i="9"/>
  <c r="AJ36" i="9" s="1"/>
  <c r="AG27" i="9"/>
  <c r="AF27" i="9"/>
  <c r="AN36" i="9" s="1"/>
  <c r="AD27" i="9"/>
  <c r="AB27" i="9"/>
  <c r="Y27" i="9"/>
  <c r="Y36" i="9" s="1"/>
  <c r="X27" i="9"/>
  <c r="X36" i="9" s="1"/>
  <c r="V27" i="9"/>
  <c r="V36" i="9" s="1"/>
  <c r="T27" i="9"/>
  <c r="T36" i="9" s="1"/>
  <c r="Q27" i="9"/>
  <c r="Q36" i="9" s="1"/>
  <c r="P27" i="9"/>
  <c r="P36" i="9" s="1"/>
  <c r="N27" i="9"/>
  <c r="N36" i="9" s="1"/>
  <c r="L27" i="9"/>
  <c r="L36" i="9" s="1"/>
  <c r="I27" i="9"/>
  <c r="I36" i="9" s="1"/>
  <c r="H27" i="9"/>
  <c r="F27" i="9"/>
  <c r="D27" i="9"/>
  <c r="D36" i="9" s="1"/>
  <c r="AO26" i="9"/>
  <c r="AN26" i="9"/>
  <c r="AL26" i="9"/>
  <c r="AJ26" i="9"/>
  <c r="AG26" i="9"/>
  <c r="AF26" i="9"/>
  <c r="AD26" i="9"/>
  <c r="AB26" i="9"/>
  <c r="Y26" i="9"/>
  <c r="AG35" i="9" s="1"/>
  <c r="X26" i="9"/>
  <c r="AF35" i="9" s="1"/>
  <c r="V26" i="9"/>
  <c r="AD35" i="9" s="1"/>
  <c r="T26" i="9"/>
  <c r="T35" i="9" s="1"/>
  <c r="Q26" i="9"/>
  <c r="Y35" i="9" s="1"/>
  <c r="P26" i="9"/>
  <c r="N26" i="9"/>
  <c r="L26" i="9"/>
  <c r="I26" i="9"/>
  <c r="Q35" i="9" s="1"/>
  <c r="H26" i="9"/>
  <c r="P35" i="9" s="1"/>
  <c r="F26" i="9"/>
  <c r="D26" i="9"/>
  <c r="L35" i="9" s="1"/>
  <c r="AO25" i="9"/>
  <c r="AO34" i="9" s="1"/>
  <c r="AN25" i="9"/>
  <c r="AN34" i="9" s="1"/>
  <c r="AL25" i="9"/>
  <c r="AL34" i="9" s="1"/>
  <c r="AJ25" i="9"/>
  <c r="AJ34" i="9" s="1"/>
  <c r="AG25" i="9"/>
  <c r="AF25" i="9"/>
  <c r="AF34" i="9" s="1"/>
  <c r="AD25" i="9"/>
  <c r="AD34" i="9" s="1"/>
  <c r="AB25" i="9"/>
  <c r="AB34" i="9" s="1"/>
  <c r="Y25" i="9"/>
  <c r="Y34" i="9" s="1"/>
  <c r="X25" i="9"/>
  <c r="V25" i="9"/>
  <c r="T25" i="9"/>
  <c r="T34" i="9" s="1"/>
  <c r="Q25" i="9"/>
  <c r="P25" i="9"/>
  <c r="X34" i="9" s="1"/>
  <c r="N25" i="9"/>
  <c r="L25" i="9"/>
  <c r="I25" i="9"/>
  <c r="I34" i="9" s="1"/>
  <c r="H25" i="9"/>
  <c r="H34" i="9" s="1"/>
  <c r="F25" i="9"/>
  <c r="F34" i="9" s="1"/>
  <c r="D25" i="9"/>
  <c r="D34" i="9" s="1"/>
  <c r="AP19" i="9"/>
  <c r="AO19" i="9"/>
  <c r="AN19" i="9"/>
  <c r="AM19" i="9"/>
  <c r="AK19" i="9"/>
  <c r="AI19" i="9"/>
  <c r="AH19" i="9"/>
  <c r="AE19" i="9"/>
  <c r="AC19" i="9"/>
  <c r="AA19" i="9"/>
  <c r="Z19" i="9"/>
  <c r="Y19" i="9"/>
  <c r="X19" i="9"/>
  <c r="W19" i="9"/>
  <c r="U19" i="9"/>
  <c r="S19" i="9"/>
  <c r="R19" i="9"/>
  <c r="O19" i="9"/>
  <c r="N19" i="9"/>
  <c r="M19" i="9"/>
  <c r="L19" i="9"/>
  <c r="K19" i="9"/>
  <c r="J19" i="9"/>
  <c r="I19" i="9"/>
  <c r="H19" i="9"/>
  <c r="G19" i="9"/>
  <c r="F19" i="9"/>
  <c r="E19" i="9"/>
  <c r="C19" i="9"/>
  <c r="AP18" i="9"/>
  <c r="AM18" i="9"/>
  <c r="AK18" i="9"/>
  <c r="AI18" i="9"/>
  <c r="AH18" i="9"/>
  <c r="AG18" i="9"/>
  <c r="AF18" i="9"/>
  <c r="AE18" i="9"/>
  <c r="AC18" i="9"/>
  <c r="AA18" i="9"/>
  <c r="Z18" i="9"/>
  <c r="W18" i="9"/>
  <c r="V18" i="9"/>
  <c r="U18" i="9"/>
  <c r="T18" i="9"/>
  <c r="S18" i="9"/>
  <c r="R18" i="9"/>
  <c r="Q18" i="9"/>
  <c r="P18" i="9"/>
  <c r="O18" i="9"/>
  <c r="M18" i="9"/>
  <c r="K18" i="9"/>
  <c r="J18" i="9"/>
  <c r="G18" i="9"/>
  <c r="E18" i="9"/>
  <c r="C18" i="9"/>
  <c r="AP17" i="9"/>
  <c r="AO17" i="9"/>
  <c r="AN17" i="9"/>
  <c r="AM17" i="9"/>
  <c r="AK17" i="9"/>
  <c r="AI17" i="9"/>
  <c r="AH17" i="9"/>
  <c r="AE17" i="9"/>
  <c r="AD17" i="9"/>
  <c r="AC17" i="9"/>
  <c r="AB17" i="9"/>
  <c r="AA17" i="9"/>
  <c r="Z17" i="9"/>
  <c r="Y17" i="9"/>
  <c r="X17" i="9"/>
  <c r="W17" i="9"/>
  <c r="U17" i="9"/>
  <c r="S17" i="9"/>
  <c r="R17" i="9"/>
  <c r="O17" i="9"/>
  <c r="M17" i="9"/>
  <c r="K17" i="9"/>
  <c r="J17" i="9"/>
  <c r="I17" i="9"/>
  <c r="H17" i="9"/>
  <c r="G17" i="9"/>
  <c r="E17" i="9"/>
  <c r="C17" i="9"/>
  <c r="AP16" i="9"/>
  <c r="AM16" i="9"/>
  <c r="AL16" i="9"/>
  <c r="AK16" i="9"/>
  <c r="AJ16" i="9"/>
  <c r="AI16" i="9"/>
  <c r="AH16" i="9"/>
  <c r="AG16" i="9"/>
  <c r="AF16" i="9"/>
  <c r="AE16" i="9"/>
  <c r="AC16" i="9"/>
  <c r="AA16" i="9"/>
  <c r="Z16" i="9"/>
  <c r="W16" i="9"/>
  <c r="U16" i="9"/>
  <c r="S16" i="9"/>
  <c r="R16" i="9"/>
  <c r="Q16" i="9"/>
  <c r="P16" i="9"/>
  <c r="O16" i="9"/>
  <c r="M16" i="9"/>
  <c r="K16" i="9"/>
  <c r="J16" i="9"/>
  <c r="G16" i="9"/>
  <c r="F16" i="9"/>
  <c r="E16" i="9"/>
  <c r="D16" i="9"/>
  <c r="C16" i="9"/>
  <c r="AP15" i="9"/>
  <c r="AO15" i="9"/>
  <c r="AN15" i="9"/>
  <c r="AM15" i="9"/>
  <c r="AK15" i="9"/>
  <c r="AI15" i="9"/>
  <c r="AH15" i="9"/>
  <c r="AE15" i="9"/>
  <c r="AC15" i="9"/>
  <c r="AA15" i="9"/>
  <c r="Z15" i="9"/>
  <c r="Y15" i="9"/>
  <c r="X15" i="9"/>
  <c r="W15" i="9"/>
  <c r="U15" i="9"/>
  <c r="S15" i="9"/>
  <c r="R15" i="9"/>
  <c r="O15" i="9"/>
  <c r="N15" i="9"/>
  <c r="M15" i="9"/>
  <c r="L15" i="9"/>
  <c r="K15" i="9"/>
  <c r="J15" i="9"/>
  <c r="I15" i="9"/>
  <c r="H15" i="9"/>
  <c r="G15" i="9"/>
  <c r="F15" i="9"/>
  <c r="E15" i="9"/>
  <c r="C15" i="9"/>
  <c r="AO10" i="9"/>
  <c r="AN10" i="9"/>
  <c r="AL10" i="9"/>
  <c r="AJ10" i="9"/>
  <c r="AJ19" i="9" s="1"/>
  <c r="AG10" i="9"/>
  <c r="AF10" i="9"/>
  <c r="AD10" i="9"/>
  <c r="AL19" i="9" s="1"/>
  <c r="AB10" i="9"/>
  <c r="Y10" i="9"/>
  <c r="AG19" i="9" s="1"/>
  <c r="X10" i="9"/>
  <c r="AF19" i="9" s="1"/>
  <c r="V10" i="9"/>
  <c r="V19" i="9" s="1"/>
  <c r="T10" i="9"/>
  <c r="T19" i="9" s="1"/>
  <c r="Q10" i="9"/>
  <c r="Q19" i="9" s="1"/>
  <c r="P10" i="9"/>
  <c r="P19" i="9" s="1"/>
  <c r="N10" i="9"/>
  <c r="L10" i="9"/>
  <c r="I10" i="9"/>
  <c r="H10" i="9"/>
  <c r="F10" i="9"/>
  <c r="D10" i="9"/>
  <c r="D19" i="9" s="1"/>
  <c r="AO9" i="9"/>
  <c r="AO18" i="9" s="1"/>
  <c r="AN9" i="9"/>
  <c r="AN18" i="9" s="1"/>
  <c r="AL9" i="9"/>
  <c r="AL18" i="9" s="1"/>
  <c r="AJ9" i="9"/>
  <c r="AJ18" i="9" s="1"/>
  <c r="AG9" i="9"/>
  <c r="AF9" i="9"/>
  <c r="AD9" i="9"/>
  <c r="AD18" i="9" s="1"/>
  <c r="AB9" i="9"/>
  <c r="Y9" i="9"/>
  <c r="Y18" i="9" s="1"/>
  <c r="X9" i="9"/>
  <c r="X18" i="9" s="1"/>
  <c r="V9" i="9"/>
  <c r="T9" i="9"/>
  <c r="AB18" i="9" s="1"/>
  <c r="Q9" i="9"/>
  <c r="P9" i="9"/>
  <c r="N9" i="9"/>
  <c r="L9" i="9"/>
  <c r="L18" i="9" s="1"/>
  <c r="I9" i="9"/>
  <c r="I18" i="9" s="1"/>
  <c r="H9" i="9"/>
  <c r="H18" i="9" s="1"/>
  <c r="F9" i="9"/>
  <c r="N18" i="9" s="1"/>
  <c r="D9" i="9"/>
  <c r="D18" i="9" s="1"/>
  <c r="AO8" i="9"/>
  <c r="AN8" i="9"/>
  <c r="AL8" i="9"/>
  <c r="AL17" i="9" s="1"/>
  <c r="AJ8" i="9"/>
  <c r="AJ17" i="9" s="1"/>
  <c r="AG8" i="9"/>
  <c r="AG17" i="9" s="1"/>
  <c r="AF8" i="9"/>
  <c r="AF17" i="9" s="1"/>
  <c r="AD8" i="9"/>
  <c r="AB8" i="9"/>
  <c r="Y8" i="9"/>
  <c r="X8" i="9"/>
  <c r="V8" i="9"/>
  <c r="T8" i="9"/>
  <c r="T17" i="9" s="1"/>
  <c r="Q8" i="9"/>
  <c r="Q17" i="9" s="1"/>
  <c r="P8" i="9"/>
  <c r="P17" i="9" s="1"/>
  <c r="N8" i="9"/>
  <c r="V17" i="9" s="1"/>
  <c r="L8" i="9"/>
  <c r="L17" i="9" s="1"/>
  <c r="I8" i="9"/>
  <c r="H8" i="9"/>
  <c r="F8" i="9"/>
  <c r="F17" i="9" s="1"/>
  <c r="D8" i="9"/>
  <c r="D17" i="9" s="1"/>
  <c r="AO7" i="9"/>
  <c r="AO16" i="9" s="1"/>
  <c r="AN7" i="9"/>
  <c r="AN16" i="9" s="1"/>
  <c r="AL7" i="9"/>
  <c r="AJ7" i="9"/>
  <c r="AG7" i="9"/>
  <c r="AF7" i="9"/>
  <c r="AD7" i="9"/>
  <c r="AB7" i="9"/>
  <c r="Y7" i="9"/>
  <c r="X7" i="9"/>
  <c r="V7" i="9"/>
  <c r="AD16" i="9" s="1"/>
  <c r="T7" i="9"/>
  <c r="AB16" i="9" s="1"/>
  <c r="Q7" i="9"/>
  <c r="Y16" i="9" s="1"/>
  <c r="P7" i="9"/>
  <c r="X16" i="9" s="1"/>
  <c r="N7" i="9"/>
  <c r="N16" i="9" s="1"/>
  <c r="L7" i="9"/>
  <c r="T16" i="9" s="1"/>
  <c r="I7" i="9"/>
  <c r="I16" i="9" s="1"/>
  <c r="H7" i="9"/>
  <c r="H16" i="9" s="1"/>
  <c r="F7" i="9"/>
  <c r="D7" i="9"/>
  <c r="L16" i="9" s="1"/>
  <c r="AO6" i="9"/>
  <c r="AN6" i="9"/>
  <c r="AL6" i="9"/>
  <c r="AJ6" i="9"/>
  <c r="AJ15" i="9" s="1"/>
  <c r="AG6" i="9"/>
  <c r="AF6" i="9"/>
  <c r="AD6" i="9"/>
  <c r="AL15" i="9" s="1"/>
  <c r="AB6" i="9"/>
  <c r="Y6" i="9"/>
  <c r="AG15" i="9" s="1"/>
  <c r="X6" i="9"/>
  <c r="AF15" i="9" s="1"/>
  <c r="V6" i="9"/>
  <c r="V15" i="9" s="1"/>
  <c r="T6" i="9"/>
  <c r="T15" i="9" s="1"/>
  <c r="Q6" i="9"/>
  <c r="Q15" i="9" s="1"/>
  <c r="P6" i="9"/>
  <c r="P15" i="9" s="1"/>
  <c r="N6" i="9"/>
  <c r="L6" i="9"/>
  <c r="I6" i="9"/>
  <c r="H6" i="9"/>
  <c r="F6" i="9"/>
  <c r="D6" i="9"/>
  <c r="D15" i="9" s="1"/>
  <c r="Q32" i="8"/>
  <c r="O32" i="8"/>
  <c r="N32" i="8"/>
  <c r="M32" i="8"/>
  <c r="L32" i="8"/>
  <c r="K32" i="8"/>
  <c r="I32" i="8"/>
  <c r="H32" i="8"/>
  <c r="G32" i="8"/>
  <c r="F32" i="8"/>
  <c r="Q31" i="8"/>
  <c r="P31" i="8"/>
  <c r="O31" i="8"/>
  <c r="N31" i="8"/>
  <c r="L31" i="8"/>
  <c r="K31" i="8"/>
  <c r="I31" i="8"/>
  <c r="H31" i="8"/>
  <c r="F31" i="8"/>
  <c r="Q30" i="8"/>
  <c r="O30" i="8"/>
  <c r="N30" i="8"/>
  <c r="L30" i="8"/>
  <c r="K30" i="8"/>
  <c r="J30" i="8"/>
  <c r="H30" i="8"/>
  <c r="Q29" i="8"/>
  <c r="O29" i="8"/>
  <c r="N29" i="8"/>
  <c r="M29" i="8"/>
  <c r="L29" i="8"/>
  <c r="K29" i="8"/>
  <c r="J29" i="8"/>
  <c r="I29" i="8"/>
  <c r="H29" i="8"/>
  <c r="G29" i="8"/>
  <c r="F29" i="8"/>
  <c r="Q28" i="8"/>
  <c r="O28" i="8"/>
  <c r="N28" i="8"/>
  <c r="L28" i="8"/>
  <c r="K28" i="8"/>
  <c r="I28" i="8"/>
  <c r="H28" i="8"/>
  <c r="F28" i="8"/>
  <c r="Q27" i="8"/>
  <c r="O27" i="8"/>
  <c r="N27" i="8"/>
  <c r="L27" i="8"/>
  <c r="K27" i="8"/>
  <c r="I27" i="8"/>
  <c r="H27" i="8"/>
  <c r="F27" i="8"/>
  <c r="Q26" i="8"/>
  <c r="P26" i="8"/>
  <c r="O26" i="8"/>
  <c r="N26" i="8"/>
  <c r="M26" i="8"/>
  <c r="L26" i="8"/>
  <c r="K26" i="8"/>
  <c r="J26" i="8"/>
  <c r="I26" i="8"/>
  <c r="H26" i="8"/>
  <c r="F26" i="8"/>
  <c r="Q25" i="8"/>
  <c r="O25" i="8"/>
  <c r="N25" i="8"/>
  <c r="L25" i="8"/>
  <c r="K25" i="8"/>
  <c r="I25" i="8"/>
  <c r="H25" i="8"/>
  <c r="G25" i="8"/>
  <c r="F25" i="8"/>
  <c r="Q24" i="8"/>
  <c r="O24" i="8"/>
  <c r="N24" i="8"/>
  <c r="L24" i="8"/>
  <c r="K24" i="8"/>
  <c r="I24" i="8"/>
  <c r="H24" i="8"/>
  <c r="G24" i="8"/>
  <c r="F24" i="8"/>
  <c r="Q23" i="8"/>
  <c r="P23" i="8"/>
  <c r="O23" i="8"/>
  <c r="N23" i="8"/>
  <c r="L23" i="8"/>
  <c r="K23" i="8"/>
  <c r="J23" i="8"/>
  <c r="I23" i="8"/>
  <c r="H23" i="8"/>
  <c r="F23" i="8"/>
  <c r="Q22" i="8"/>
  <c r="O22" i="8"/>
  <c r="N22" i="8"/>
  <c r="M22" i="8"/>
  <c r="L22" i="8"/>
  <c r="K22" i="8"/>
  <c r="J22" i="8"/>
  <c r="I22" i="8"/>
  <c r="H22" i="8"/>
  <c r="F22" i="8"/>
  <c r="P16" i="8"/>
  <c r="P32" i="8" s="1"/>
  <c r="M16" i="8"/>
  <c r="J16" i="8"/>
  <c r="G16" i="8"/>
  <c r="J32" i="8" s="1"/>
  <c r="D16" i="8"/>
  <c r="P15" i="8"/>
  <c r="M15" i="8"/>
  <c r="M31" i="8" s="1"/>
  <c r="J15" i="8"/>
  <c r="J31" i="8" s="1"/>
  <c r="G15" i="8"/>
  <c r="G31" i="8" s="1"/>
  <c r="D15" i="8"/>
  <c r="P14" i="8"/>
  <c r="P30" i="8" s="1"/>
  <c r="M14" i="8"/>
  <c r="M30" i="8" s="1"/>
  <c r="J14" i="8"/>
  <c r="G14" i="8"/>
  <c r="F14" i="8"/>
  <c r="I30" i="8" s="1"/>
  <c r="C14" i="8"/>
  <c r="D14" i="8" s="1"/>
  <c r="P13" i="8"/>
  <c r="P29" i="8" s="1"/>
  <c r="M13" i="8"/>
  <c r="J13" i="8"/>
  <c r="G13" i="8"/>
  <c r="D13" i="8"/>
  <c r="P12" i="8"/>
  <c r="P28" i="8" s="1"/>
  <c r="M12" i="8"/>
  <c r="M28" i="8" s="1"/>
  <c r="J12" i="8"/>
  <c r="J28" i="8" s="1"/>
  <c r="G12" i="8"/>
  <c r="G28" i="8" s="1"/>
  <c r="D12" i="8"/>
  <c r="P11" i="8"/>
  <c r="P27" i="8" s="1"/>
  <c r="M11" i="8"/>
  <c r="M27" i="8" s="1"/>
  <c r="J11" i="8"/>
  <c r="J27" i="8" s="1"/>
  <c r="G11" i="8"/>
  <c r="G27" i="8" s="1"/>
  <c r="D11" i="8"/>
  <c r="P10" i="8"/>
  <c r="M10" i="8"/>
  <c r="J10" i="8"/>
  <c r="G10" i="8"/>
  <c r="G26" i="8" s="1"/>
  <c r="D10" i="8"/>
  <c r="P9" i="8"/>
  <c r="P25" i="8" s="1"/>
  <c r="M9" i="8"/>
  <c r="M25" i="8" s="1"/>
  <c r="J9" i="8"/>
  <c r="J25" i="8" s="1"/>
  <c r="G9" i="8"/>
  <c r="D9" i="8"/>
  <c r="P8" i="8"/>
  <c r="P24" i="8" s="1"/>
  <c r="M8" i="8"/>
  <c r="M24" i="8" s="1"/>
  <c r="J8" i="8"/>
  <c r="G8" i="8"/>
  <c r="J24" i="8" s="1"/>
  <c r="D8" i="8"/>
  <c r="P7" i="8"/>
  <c r="M7" i="8"/>
  <c r="M23" i="8" s="1"/>
  <c r="J7" i="8"/>
  <c r="G7" i="8"/>
  <c r="G23" i="8" s="1"/>
  <c r="D7" i="8"/>
  <c r="P6" i="8"/>
  <c r="M6" i="8"/>
  <c r="P22" i="8" s="1"/>
  <c r="J6" i="8"/>
  <c r="G6" i="8"/>
  <c r="G22" i="8" s="1"/>
  <c r="D6" i="8"/>
  <c r="BW40" i="7"/>
  <c r="BQ40" i="7"/>
  <c r="AE40" i="7"/>
  <c r="O40" i="7"/>
  <c r="M40" i="7"/>
  <c r="K40" i="7"/>
  <c r="CL39" i="7"/>
  <c r="CA39" i="7"/>
  <c r="BY39" i="7"/>
  <c r="BV39" i="7"/>
  <c r="BI39" i="7"/>
  <c r="AQ39" i="7"/>
  <c r="AP39" i="7"/>
  <c r="AA39" i="7"/>
  <c r="O39" i="7"/>
  <c r="M39" i="7"/>
  <c r="K39" i="7"/>
  <c r="CL38" i="7"/>
  <c r="CI38" i="7"/>
  <c r="CG38" i="7"/>
  <c r="CE38" i="7"/>
  <c r="CD38" i="7"/>
  <c r="CA38" i="7"/>
  <c r="BY38" i="7"/>
  <c r="BX38" i="7"/>
  <c r="BW38" i="7"/>
  <c r="BV38" i="7"/>
  <c r="BS38" i="7"/>
  <c r="BQ38" i="7"/>
  <c r="BO38" i="7"/>
  <c r="BN38" i="7"/>
  <c r="BM38" i="7"/>
  <c r="BK38" i="7"/>
  <c r="BI38" i="7"/>
  <c r="BG38" i="7"/>
  <c r="BF38" i="7"/>
  <c r="BC38" i="7"/>
  <c r="BB38" i="7"/>
  <c r="BA38" i="7"/>
  <c r="AY38" i="7"/>
  <c r="AX38" i="7"/>
  <c r="AU38" i="7"/>
  <c r="AS38" i="7"/>
  <c r="AR38" i="7"/>
  <c r="AQ38" i="7"/>
  <c r="AP38" i="7"/>
  <c r="AM38" i="7"/>
  <c r="AK38" i="7"/>
  <c r="AI38" i="7"/>
  <c r="AH38" i="7"/>
  <c r="AG38" i="7"/>
  <c r="AE38" i="7"/>
  <c r="AC38" i="7"/>
  <c r="AA38" i="7"/>
  <c r="Z38" i="7"/>
  <c r="W38" i="7"/>
  <c r="U38" i="7"/>
  <c r="S38" i="7"/>
  <c r="R38" i="7"/>
  <c r="O38" i="7"/>
  <c r="M38" i="7"/>
  <c r="L38" i="7"/>
  <c r="K38" i="7"/>
  <c r="CL33" i="7"/>
  <c r="CI33" i="7"/>
  <c r="CH33" i="7"/>
  <c r="CG33" i="7"/>
  <c r="CE33" i="7"/>
  <c r="CD33" i="7"/>
  <c r="CA33" i="7"/>
  <c r="BY33" i="7"/>
  <c r="BX33" i="7"/>
  <c r="BW33" i="7"/>
  <c r="BV33" i="7"/>
  <c r="BS33" i="7"/>
  <c r="BQ33" i="7"/>
  <c r="BO33" i="7"/>
  <c r="BN33" i="7"/>
  <c r="BM33" i="7"/>
  <c r="BL33" i="7"/>
  <c r="BK33" i="7"/>
  <c r="BI33" i="7"/>
  <c r="BG33" i="7"/>
  <c r="BF33" i="7"/>
  <c r="BC33" i="7"/>
  <c r="BB33" i="7"/>
  <c r="BA33" i="7"/>
  <c r="AY33" i="7"/>
  <c r="AX33" i="7"/>
  <c r="AU33" i="7"/>
  <c r="AT33" i="7"/>
  <c r="AS33" i="7"/>
  <c r="AQ33" i="7"/>
  <c r="AP33" i="7"/>
  <c r="AM33" i="7"/>
  <c r="AK33" i="7"/>
  <c r="AI33" i="7"/>
  <c r="AH33" i="7"/>
  <c r="AG33" i="7"/>
  <c r="AF33" i="7"/>
  <c r="AE33" i="7"/>
  <c r="AC33" i="7"/>
  <c r="AA33" i="7"/>
  <c r="Z33" i="7"/>
  <c r="W33" i="7"/>
  <c r="U33" i="7"/>
  <c r="S33" i="7"/>
  <c r="R33" i="7"/>
  <c r="O33" i="7"/>
  <c r="N33" i="7"/>
  <c r="M33" i="7"/>
  <c r="K33" i="7"/>
  <c r="CL32" i="7"/>
  <c r="CI32" i="7"/>
  <c r="CG32" i="7"/>
  <c r="CE32" i="7"/>
  <c r="CD32" i="7"/>
  <c r="CA32" i="7"/>
  <c r="BZ32" i="7"/>
  <c r="BY32" i="7"/>
  <c r="BX32" i="7"/>
  <c r="BW32" i="7"/>
  <c r="BV32" i="7"/>
  <c r="BS32" i="7"/>
  <c r="BQ32" i="7"/>
  <c r="BO32" i="7"/>
  <c r="BN32" i="7"/>
  <c r="BM32" i="7"/>
  <c r="BK32" i="7"/>
  <c r="BI32" i="7"/>
  <c r="BG32" i="7"/>
  <c r="BF32" i="7"/>
  <c r="BC32" i="7"/>
  <c r="BA32" i="7"/>
  <c r="AY32" i="7"/>
  <c r="AX32" i="7"/>
  <c r="AU32" i="7"/>
  <c r="AT32" i="7"/>
  <c r="AS32" i="7"/>
  <c r="AQ32" i="7"/>
  <c r="AP32" i="7"/>
  <c r="AM32" i="7"/>
  <c r="AL32" i="7"/>
  <c r="AK32" i="7"/>
  <c r="AI32" i="7"/>
  <c r="AH32" i="7"/>
  <c r="AG32" i="7"/>
  <c r="AE32" i="7"/>
  <c r="AC32" i="7"/>
  <c r="AA32" i="7"/>
  <c r="Z32" i="7"/>
  <c r="W32" i="7"/>
  <c r="U32" i="7"/>
  <c r="S32" i="7"/>
  <c r="R32" i="7"/>
  <c r="Q32" i="7"/>
  <c r="O32" i="7"/>
  <c r="N32" i="7"/>
  <c r="M32" i="7"/>
  <c r="K32" i="7"/>
  <c r="CL29" i="7"/>
  <c r="CI29" i="7"/>
  <c r="CG29" i="7"/>
  <c r="CE29" i="7"/>
  <c r="CD29" i="7"/>
  <c r="CA29" i="7"/>
  <c r="BZ29" i="7"/>
  <c r="BY29" i="7"/>
  <c r="BX29" i="7"/>
  <c r="BW29" i="7"/>
  <c r="BV29" i="7"/>
  <c r="BS29" i="7"/>
  <c r="BQ29" i="7"/>
  <c r="BO29" i="7"/>
  <c r="BN29" i="7"/>
  <c r="BK29" i="7"/>
  <c r="BI29" i="7"/>
  <c r="BG29" i="7"/>
  <c r="BF29" i="7"/>
  <c r="BC29" i="7"/>
  <c r="BB29" i="7"/>
  <c r="BA29" i="7"/>
  <c r="AY29" i="7"/>
  <c r="AX29" i="7"/>
  <c r="AU29" i="7"/>
  <c r="AS29" i="7"/>
  <c r="AQ29" i="7"/>
  <c r="AP29" i="7"/>
  <c r="AM29" i="7"/>
  <c r="AL29" i="7"/>
  <c r="AK29" i="7"/>
  <c r="AI29" i="7"/>
  <c r="AH29" i="7"/>
  <c r="AE29" i="7"/>
  <c r="AC29" i="7"/>
  <c r="AA29" i="7"/>
  <c r="Z29" i="7"/>
  <c r="W29" i="7"/>
  <c r="U29" i="7"/>
  <c r="S29" i="7"/>
  <c r="R29" i="7"/>
  <c r="O29" i="7"/>
  <c r="M29" i="7"/>
  <c r="K29" i="7"/>
  <c r="CL28" i="7"/>
  <c r="CI28" i="7"/>
  <c r="CG28" i="7"/>
  <c r="CE28" i="7"/>
  <c r="CD28" i="7"/>
  <c r="CA28" i="7"/>
  <c r="BZ28" i="7"/>
  <c r="BY28" i="7"/>
  <c r="BX28" i="7"/>
  <c r="BW28" i="7"/>
  <c r="BV28" i="7"/>
  <c r="BS28" i="7"/>
  <c r="BQ28" i="7"/>
  <c r="BO28" i="7"/>
  <c r="BN28" i="7"/>
  <c r="BM28" i="7"/>
  <c r="BK28" i="7"/>
  <c r="BI28" i="7"/>
  <c r="BG28" i="7"/>
  <c r="BF28" i="7"/>
  <c r="BC28" i="7"/>
  <c r="BA28" i="7"/>
  <c r="AY28" i="7"/>
  <c r="AX28" i="7"/>
  <c r="AV28" i="7"/>
  <c r="AU28" i="7"/>
  <c r="AS28" i="7"/>
  <c r="AQ28" i="7"/>
  <c r="AP28" i="7"/>
  <c r="AM28" i="7"/>
  <c r="AL28" i="7"/>
  <c r="AK28" i="7"/>
  <c r="AI28" i="7"/>
  <c r="AH28" i="7"/>
  <c r="AG28" i="7"/>
  <c r="AE28" i="7"/>
  <c r="AC28" i="7"/>
  <c r="AA28" i="7"/>
  <c r="Z28" i="7"/>
  <c r="W28" i="7"/>
  <c r="U28" i="7"/>
  <c r="S28" i="7"/>
  <c r="R28" i="7"/>
  <c r="O28" i="7"/>
  <c r="M28" i="7"/>
  <c r="K28" i="7"/>
  <c r="CL25" i="7"/>
  <c r="CI25" i="7"/>
  <c r="CG25" i="7"/>
  <c r="CE25" i="7"/>
  <c r="CD25" i="7"/>
  <c r="CC25" i="7"/>
  <c r="CA25" i="7"/>
  <c r="BZ25" i="7"/>
  <c r="BY25" i="7"/>
  <c r="BW25" i="7"/>
  <c r="BV25" i="7"/>
  <c r="BS25" i="7"/>
  <c r="BQ25" i="7"/>
  <c r="BO25" i="7"/>
  <c r="BN25" i="7"/>
  <c r="BK25" i="7"/>
  <c r="BJ25" i="7"/>
  <c r="BI25" i="7"/>
  <c r="BH25" i="7"/>
  <c r="BG25" i="7"/>
  <c r="BF25" i="7"/>
  <c r="BC25" i="7"/>
  <c r="BA25" i="7"/>
  <c r="AY25" i="7"/>
  <c r="AX25" i="7"/>
  <c r="AW25" i="7"/>
  <c r="AU25" i="7"/>
  <c r="AS25" i="7"/>
  <c r="AQ25" i="7"/>
  <c r="AP25" i="7"/>
  <c r="AM25" i="7"/>
  <c r="AK25" i="7"/>
  <c r="AI25" i="7"/>
  <c r="AH25" i="7"/>
  <c r="AE25" i="7"/>
  <c r="AD25" i="7"/>
  <c r="AC25" i="7"/>
  <c r="AA25" i="7"/>
  <c r="Z25" i="7"/>
  <c r="W25" i="7"/>
  <c r="V25" i="7"/>
  <c r="U25" i="7"/>
  <c r="S25" i="7"/>
  <c r="R25" i="7"/>
  <c r="Q25" i="7"/>
  <c r="O25" i="7"/>
  <c r="M25" i="7"/>
  <c r="K25" i="7"/>
  <c r="CL24" i="7"/>
  <c r="CI24" i="7"/>
  <c r="CH24" i="7"/>
  <c r="CG24" i="7"/>
  <c r="CE24" i="7"/>
  <c r="CD24" i="7"/>
  <c r="CC24" i="7"/>
  <c r="CB24" i="7"/>
  <c r="CA24" i="7"/>
  <c r="BZ24" i="7"/>
  <c r="BY24" i="7"/>
  <c r="BW24" i="7"/>
  <c r="BV24" i="7"/>
  <c r="BS24" i="7"/>
  <c r="BQ24" i="7"/>
  <c r="BO24" i="7"/>
  <c r="BN24" i="7"/>
  <c r="BM24" i="7"/>
  <c r="BK24" i="7"/>
  <c r="BI24" i="7"/>
  <c r="BG24" i="7"/>
  <c r="BF24" i="7"/>
  <c r="BC24" i="7"/>
  <c r="BA24" i="7"/>
  <c r="AY24" i="7"/>
  <c r="AX24" i="7"/>
  <c r="AU24" i="7"/>
  <c r="AS24" i="7"/>
  <c r="AR24" i="7"/>
  <c r="AQ24" i="7"/>
  <c r="AP24" i="7"/>
  <c r="AM24" i="7"/>
  <c r="AK24" i="7"/>
  <c r="AI24" i="7"/>
  <c r="AH24" i="7"/>
  <c r="AG24" i="7"/>
  <c r="AE24" i="7"/>
  <c r="AC24" i="7"/>
  <c r="AA24" i="7"/>
  <c r="Z24" i="7"/>
  <c r="W24" i="7"/>
  <c r="V24" i="7"/>
  <c r="U24" i="7"/>
  <c r="S24" i="7"/>
  <c r="R24" i="7"/>
  <c r="O24" i="7"/>
  <c r="M24" i="7"/>
  <c r="L24" i="7"/>
  <c r="K24" i="7"/>
  <c r="CI18" i="7"/>
  <c r="CE18" i="7"/>
  <c r="CA18" i="7"/>
  <c r="BW18" i="7"/>
  <c r="BV18" i="7"/>
  <c r="BQ18" i="7"/>
  <c r="BI18" i="7"/>
  <c r="BG18" i="7"/>
  <c r="BF18" i="7"/>
  <c r="AE18" i="7"/>
  <c r="AC18" i="7"/>
  <c r="CL17" i="7"/>
  <c r="CL40" i="7" s="1"/>
  <c r="CK17" i="7"/>
  <c r="CI17" i="7"/>
  <c r="CI40" i="7" s="1"/>
  <c r="CG17" i="7"/>
  <c r="CG40" i="7" s="1"/>
  <c r="CD17" i="7"/>
  <c r="CA17" i="7"/>
  <c r="BY17" i="7"/>
  <c r="BY18" i="7" s="1"/>
  <c r="BX17" i="7"/>
  <c r="BW17" i="7"/>
  <c r="CE40" i="7" s="1"/>
  <c r="BV17" i="7"/>
  <c r="BT17" i="7"/>
  <c r="BS17" i="7"/>
  <c r="BR17" i="7"/>
  <c r="BQ17" i="7"/>
  <c r="BO17" i="7"/>
  <c r="BN17" i="7"/>
  <c r="BM17" i="7"/>
  <c r="BK17" i="7"/>
  <c r="BI17" i="7"/>
  <c r="BG17" i="7"/>
  <c r="BF17" i="7"/>
  <c r="BC17" i="7"/>
  <c r="BB17" i="7"/>
  <c r="BB40" i="7" s="1"/>
  <c r="BA17" i="7"/>
  <c r="BA40" i="7" s="1"/>
  <c r="AZ17" i="7"/>
  <c r="AY17" i="7"/>
  <c r="BG40" i="7" s="1"/>
  <c r="AX17" i="7"/>
  <c r="AU17" i="7"/>
  <c r="AT17" i="7"/>
  <c r="AT18" i="7" s="1"/>
  <c r="AS17" i="7"/>
  <c r="AQ17" i="7"/>
  <c r="AP17" i="7"/>
  <c r="AM17" i="7"/>
  <c r="AK17" i="7"/>
  <c r="AI17" i="7"/>
  <c r="AH17" i="7"/>
  <c r="AG17" i="7"/>
  <c r="AE17" i="7"/>
  <c r="AC17" i="7"/>
  <c r="AC40" i="7" s="1"/>
  <c r="AA17" i="7"/>
  <c r="Z17" i="7"/>
  <c r="W17" i="7"/>
  <c r="U17" i="7"/>
  <c r="U18" i="7" s="1"/>
  <c r="S17" i="7"/>
  <c r="R17" i="7"/>
  <c r="O17" i="7"/>
  <c r="M17" i="7"/>
  <c r="K17" i="7"/>
  <c r="J17" i="7"/>
  <c r="G17" i="7"/>
  <c r="G18" i="7" s="1"/>
  <c r="E17" i="7"/>
  <c r="C17" i="7"/>
  <c r="C18" i="7" s="1"/>
  <c r="CL16" i="7"/>
  <c r="CL18" i="7" s="1"/>
  <c r="CK16" i="7"/>
  <c r="CK39" i="7" s="1"/>
  <c r="CI16" i="7"/>
  <c r="CG16" i="7"/>
  <c r="CD16" i="7"/>
  <c r="CA16" i="7"/>
  <c r="CI39" i="7" s="1"/>
  <c r="BY16" i="7"/>
  <c r="BW16" i="7"/>
  <c r="CE39" i="7" s="1"/>
  <c r="BV16" i="7"/>
  <c r="CD39" i="7" s="1"/>
  <c r="BS16" i="7"/>
  <c r="BQ16" i="7"/>
  <c r="BQ39" i="7" s="1"/>
  <c r="BP16" i="7"/>
  <c r="BO16" i="7"/>
  <c r="BN16" i="7"/>
  <c r="BK16" i="7"/>
  <c r="BK39" i="7" s="1"/>
  <c r="BI16" i="7"/>
  <c r="BG16" i="7"/>
  <c r="BG39" i="7" s="1"/>
  <c r="BF16" i="7"/>
  <c r="BN39" i="7" s="1"/>
  <c r="BE16" i="7"/>
  <c r="BE39" i="7" s="1"/>
  <c r="BD16" i="7"/>
  <c r="BC16" i="7"/>
  <c r="BA16" i="7"/>
  <c r="AY16" i="7"/>
  <c r="AY39" i="7" s="1"/>
  <c r="AX16" i="7"/>
  <c r="AU16" i="7"/>
  <c r="AT16" i="7"/>
  <c r="AT39" i="7" s="1"/>
  <c r="AS16" i="7"/>
  <c r="AQ16" i="7"/>
  <c r="AQ18" i="7" s="1"/>
  <c r="AP16" i="7"/>
  <c r="AX39" i="7" s="1"/>
  <c r="AM16" i="7"/>
  <c r="AK16" i="7"/>
  <c r="AK39" i="7" s="1"/>
  <c r="AJ16" i="7"/>
  <c r="AI16" i="7"/>
  <c r="AH16" i="7"/>
  <c r="AE16" i="7"/>
  <c r="AM39" i="7" s="1"/>
  <c r="AC16" i="7"/>
  <c r="AC39" i="7" s="1"/>
  <c r="AA16" i="7"/>
  <c r="AA18" i="7" s="1"/>
  <c r="Z16" i="7"/>
  <c r="Y16" i="7"/>
  <c r="Y39" i="7" s="1"/>
  <c r="X16" i="7"/>
  <c r="W16" i="7"/>
  <c r="U16" i="7"/>
  <c r="S16" i="7"/>
  <c r="S39" i="7" s="1"/>
  <c r="R16" i="7"/>
  <c r="O16" i="7"/>
  <c r="W39" i="7" s="1"/>
  <c r="M16" i="7"/>
  <c r="U39" i="7" s="1"/>
  <c r="K16" i="7"/>
  <c r="K18" i="7" s="1"/>
  <c r="J16" i="7"/>
  <c r="R39" i="7" s="1"/>
  <c r="I16" i="7"/>
  <c r="H16" i="7"/>
  <c r="G16" i="7"/>
  <c r="E16" i="7"/>
  <c r="E18" i="7" s="1"/>
  <c r="D16" i="7"/>
  <c r="C16" i="7"/>
  <c r="CK15" i="7"/>
  <c r="CK38" i="7" s="1"/>
  <c r="CJ15" i="7"/>
  <c r="CJ38" i="7" s="1"/>
  <c r="CH15" i="7"/>
  <c r="CF15" i="7"/>
  <c r="CF38" i="7" s="1"/>
  <c r="CC15" i="7"/>
  <c r="CC38" i="7" s="1"/>
  <c r="CB15" i="7"/>
  <c r="CB38" i="7" s="1"/>
  <c r="BZ15" i="7"/>
  <c r="CH38" i="7" s="1"/>
  <c r="BX15" i="7"/>
  <c r="BU15" i="7"/>
  <c r="BT15" i="7"/>
  <c r="BR15" i="7"/>
  <c r="BZ38" i="7" s="1"/>
  <c r="BP15" i="7"/>
  <c r="BP38" i="7" s="1"/>
  <c r="BM15" i="7"/>
  <c r="BL15" i="7"/>
  <c r="BL38" i="7" s="1"/>
  <c r="BJ15" i="7"/>
  <c r="BJ38" i="7" s="1"/>
  <c r="BH15" i="7"/>
  <c r="BE15" i="7"/>
  <c r="BE38" i="7" s="1"/>
  <c r="BD15" i="7"/>
  <c r="BD38" i="7" s="1"/>
  <c r="BB15" i="7"/>
  <c r="AZ15" i="7"/>
  <c r="AW15" i="7"/>
  <c r="AV15" i="7"/>
  <c r="AV38" i="7" s="1"/>
  <c r="AT15" i="7"/>
  <c r="AR15" i="7"/>
  <c r="AR17" i="7" s="1"/>
  <c r="AO15" i="7"/>
  <c r="AN15" i="7"/>
  <c r="AL15" i="7"/>
  <c r="AJ15" i="7"/>
  <c r="AJ38" i="7" s="1"/>
  <c r="AG15" i="7"/>
  <c r="AF15" i="7"/>
  <c r="AF38" i="7" s="1"/>
  <c r="AD15" i="7"/>
  <c r="AD38" i="7" s="1"/>
  <c r="AB15" i="7"/>
  <c r="AB38" i="7" s="1"/>
  <c r="Y15" i="7"/>
  <c r="Y38" i="7" s="1"/>
  <c r="X15" i="7"/>
  <c r="X38" i="7" s="1"/>
  <c r="V15" i="7"/>
  <c r="T15" i="7"/>
  <c r="T38" i="7" s="1"/>
  <c r="Q15" i="7"/>
  <c r="P15" i="7"/>
  <c r="N15" i="7"/>
  <c r="V38" i="7" s="1"/>
  <c r="L15" i="7"/>
  <c r="L17" i="7" s="1"/>
  <c r="I15" i="7"/>
  <c r="I17" i="7" s="1"/>
  <c r="H15" i="7"/>
  <c r="P38" i="7" s="1"/>
  <c r="F15" i="7"/>
  <c r="N38" i="7" s="1"/>
  <c r="D15" i="7"/>
  <c r="CL14" i="7"/>
  <c r="CK14" i="7"/>
  <c r="CJ14" i="7"/>
  <c r="CI14" i="7"/>
  <c r="CG14" i="7"/>
  <c r="CE14" i="7"/>
  <c r="CD14" i="7"/>
  <c r="CA14" i="7"/>
  <c r="BZ14" i="7"/>
  <c r="BY14" i="7"/>
  <c r="BX14" i="7"/>
  <c r="BW14" i="7"/>
  <c r="BV14" i="7"/>
  <c r="BU14" i="7"/>
  <c r="BT14" i="7"/>
  <c r="BS14" i="7"/>
  <c r="BQ14" i="7"/>
  <c r="BO14" i="7"/>
  <c r="BN14" i="7"/>
  <c r="BM14" i="7"/>
  <c r="BK14" i="7"/>
  <c r="BI14" i="7"/>
  <c r="BG14" i="7"/>
  <c r="BF14" i="7"/>
  <c r="BE14" i="7"/>
  <c r="BD14" i="7"/>
  <c r="BC14" i="7"/>
  <c r="BA14" i="7"/>
  <c r="AY14" i="7"/>
  <c r="AX14" i="7"/>
  <c r="AV14" i="7"/>
  <c r="AU14" i="7"/>
  <c r="AS14" i="7"/>
  <c r="AQ14" i="7"/>
  <c r="AP14" i="7"/>
  <c r="AO14" i="7"/>
  <c r="AM14" i="7"/>
  <c r="AK14" i="7"/>
  <c r="AI14" i="7"/>
  <c r="AH14" i="7"/>
  <c r="AG14" i="7"/>
  <c r="AF14" i="7"/>
  <c r="AE14" i="7"/>
  <c r="AC14" i="7"/>
  <c r="AA14" i="7"/>
  <c r="Z14" i="7"/>
  <c r="Y14" i="7"/>
  <c r="X14" i="7"/>
  <c r="W14" i="7"/>
  <c r="U14" i="7"/>
  <c r="S14" i="7"/>
  <c r="R14" i="7"/>
  <c r="O14" i="7"/>
  <c r="N14" i="7"/>
  <c r="M14" i="7"/>
  <c r="K14" i="7"/>
  <c r="J14" i="7"/>
  <c r="G14" i="7"/>
  <c r="E14" i="7"/>
  <c r="D14" i="7"/>
  <c r="C14" i="7"/>
  <c r="CK13" i="7"/>
  <c r="CJ13" i="7"/>
  <c r="CH13" i="7"/>
  <c r="CF13" i="7"/>
  <c r="CF33" i="7" s="1"/>
  <c r="CC13" i="7"/>
  <c r="CC14" i="7" s="1"/>
  <c r="CB13" i="7"/>
  <c r="BZ13" i="7"/>
  <c r="BX13" i="7"/>
  <c r="BU13" i="7"/>
  <c r="BU33" i="7" s="1"/>
  <c r="BT13" i="7"/>
  <c r="BT33" i="7" s="1"/>
  <c r="BR13" i="7"/>
  <c r="BR14" i="7" s="1"/>
  <c r="BP13" i="7"/>
  <c r="BM13" i="7"/>
  <c r="BL13" i="7"/>
  <c r="BJ13" i="7"/>
  <c r="BH13" i="7"/>
  <c r="BE13" i="7"/>
  <c r="BD13" i="7"/>
  <c r="BB13" i="7"/>
  <c r="AZ13" i="7"/>
  <c r="AZ33" i="7" s="1"/>
  <c r="AW13" i="7"/>
  <c r="AW33" i="7" s="1"/>
  <c r="AV13" i="7"/>
  <c r="AV33" i="7" s="1"/>
  <c r="AT13" i="7"/>
  <c r="AR13" i="7"/>
  <c r="AO13" i="7"/>
  <c r="AO33" i="7" s="1"/>
  <c r="AN13" i="7"/>
  <c r="AN33" i="7" s="1"/>
  <c r="AL13" i="7"/>
  <c r="AL14" i="7" s="1"/>
  <c r="AJ13" i="7"/>
  <c r="AG13" i="7"/>
  <c r="AF13" i="7"/>
  <c r="AD13" i="7"/>
  <c r="AB13" i="7"/>
  <c r="Y13" i="7"/>
  <c r="X13" i="7"/>
  <c r="V13" i="7"/>
  <c r="V33" i="7" s="1"/>
  <c r="T13" i="7"/>
  <c r="T33" i="7" s="1"/>
  <c r="Q13" i="7"/>
  <c r="Q14" i="7" s="1"/>
  <c r="P13" i="7"/>
  <c r="N13" i="7"/>
  <c r="L13" i="7"/>
  <c r="I13" i="7"/>
  <c r="H13" i="7"/>
  <c r="F13" i="7"/>
  <c r="F14" i="7" s="1"/>
  <c r="D13" i="7"/>
  <c r="L33" i="7" s="1"/>
  <c r="CK12" i="7"/>
  <c r="CK32" i="7" s="1"/>
  <c r="CJ12" i="7"/>
  <c r="CJ32" i="7" s="1"/>
  <c r="CH12" i="7"/>
  <c r="CH32" i="7" s="1"/>
  <c r="CF12" i="7"/>
  <c r="CF32" i="7" s="1"/>
  <c r="CC12" i="7"/>
  <c r="CC32" i="7" s="1"/>
  <c r="CB12" i="7"/>
  <c r="BZ12" i="7"/>
  <c r="BX12" i="7"/>
  <c r="BU12" i="7"/>
  <c r="BU32" i="7" s="1"/>
  <c r="BT12" i="7"/>
  <c r="BR12" i="7"/>
  <c r="BR32" i="7" s="1"/>
  <c r="BP12" i="7"/>
  <c r="BM12" i="7"/>
  <c r="BL12" i="7"/>
  <c r="BL32" i="7" s="1"/>
  <c r="BJ12" i="7"/>
  <c r="BH12" i="7"/>
  <c r="BE12" i="7"/>
  <c r="BE32" i="7" s="1"/>
  <c r="BD12" i="7"/>
  <c r="BD32" i="7" s="1"/>
  <c r="BB12" i="7"/>
  <c r="BB32" i="7" s="1"/>
  <c r="AZ12" i="7"/>
  <c r="AZ32" i="7" s="1"/>
  <c r="AW12" i="7"/>
  <c r="AW32" i="7" s="1"/>
  <c r="AV12" i="7"/>
  <c r="AT12" i="7"/>
  <c r="AT14" i="7" s="1"/>
  <c r="AR12" i="7"/>
  <c r="AR14" i="7" s="1"/>
  <c r="AO12" i="7"/>
  <c r="AO32" i="7" s="1"/>
  <c r="AN12" i="7"/>
  <c r="AL12" i="7"/>
  <c r="AJ12" i="7"/>
  <c r="AG12" i="7"/>
  <c r="AF12" i="7"/>
  <c r="AF32" i="7" s="1"/>
  <c r="AD12" i="7"/>
  <c r="AB12" i="7"/>
  <c r="Y12" i="7"/>
  <c r="Y32" i="7" s="1"/>
  <c r="X12" i="7"/>
  <c r="X32" i="7" s="1"/>
  <c r="V12" i="7"/>
  <c r="V32" i="7" s="1"/>
  <c r="T12" i="7"/>
  <c r="T32" i="7" s="1"/>
  <c r="Q12" i="7"/>
  <c r="P12" i="7"/>
  <c r="N12" i="7"/>
  <c r="L12" i="7"/>
  <c r="L32" i="7" s="1"/>
  <c r="I12" i="7"/>
  <c r="I14" i="7" s="1"/>
  <c r="H12" i="7"/>
  <c r="H14" i="7" s="1"/>
  <c r="F12" i="7"/>
  <c r="D12" i="7"/>
  <c r="CL11" i="7"/>
  <c r="CI11" i="7"/>
  <c r="CG11" i="7"/>
  <c r="CF11" i="7"/>
  <c r="CE11" i="7"/>
  <c r="CD11" i="7"/>
  <c r="CA11" i="7"/>
  <c r="BY11" i="7"/>
  <c r="BX11" i="7"/>
  <c r="BW11" i="7"/>
  <c r="BV11" i="7"/>
  <c r="BS11" i="7"/>
  <c r="BQ11" i="7"/>
  <c r="BO11" i="7"/>
  <c r="BN11" i="7"/>
  <c r="BM11" i="7"/>
  <c r="BK11" i="7"/>
  <c r="BI11" i="7"/>
  <c r="BG11" i="7"/>
  <c r="BF11" i="7"/>
  <c r="BC11" i="7"/>
  <c r="BA11" i="7"/>
  <c r="AY11" i="7"/>
  <c r="AX11" i="7"/>
  <c r="AU11" i="7"/>
  <c r="AS11" i="7"/>
  <c r="AQ11" i="7"/>
  <c r="AP11" i="7"/>
  <c r="AM11" i="7"/>
  <c r="AK11" i="7"/>
  <c r="AI11" i="7"/>
  <c r="AH11" i="7"/>
  <c r="AG11" i="7"/>
  <c r="AF11" i="7"/>
  <c r="AE11" i="7"/>
  <c r="AC11" i="7"/>
  <c r="AA11" i="7"/>
  <c r="Z11" i="7"/>
  <c r="Y11" i="7"/>
  <c r="W11" i="7"/>
  <c r="U11" i="7"/>
  <c r="S11" i="7"/>
  <c r="R11" i="7"/>
  <c r="Q11" i="7"/>
  <c r="O11" i="7"/>
  <c r="M11" i="7"/>
  <c r="K11" i="7"/>
  <c r="J11" i="7"/>
  <c r="H11" i="7"/>
  <c r="G11" i="7"/>
  <c r="E11" i="7"/>
  <c r="C11" i="7"/>
  <c r="CK10" i="7"/>
  <c r="CJ10" i="7"/>
  <c r="CH10" i="7"/>
  <c r="CH29" i="7" s="1"/>
  <c r="CF10" i="7"/>
  <c r="CC10" i="7"/>
  <c r="CB10" i="7"/>
  <c r="BZ10" i="7"/>
  <c r="BX10" i="7"/>
  <c r="BU10" i="7"/>
  <c r="BU29" i="7" s="1"/>
  <c r="BT10" i="7"/>
  <c r="BT29" i="7" s="1"/>
  <c r="BR10" i="7"/>
  <c r="BR11" i="7" s="1"/>
  <c r="BP10" i="7"/>
  <c r="BP29" i="7" s="1"/>
  <c r="BM10" i="7"/>
  <c r="BL10" i="7"/>
  <c r="BJ10" i="7"/>
  <c r="BJ11" i="7" s="1"/>
  <c r="BH10" i="7"/>
  <c r="BE10" i="7"/>
  <c r="BD10" i="7"/>
  <c r="BB10" i="7"/>
  <c r="AZ10" i="7"/>
  <c r="AW10" i="7"/>
  <c r="AW29" i="7" s="1"/>
  <c r="AV10" i="7"/>
  <c r="AV29" i="7" s="1"/>
  <c r="AT10" i="7"/>
  <c r="AT11" i="7" s="1"/>
  <c r="AR10" i="7"/>
  <c r="AO10" i="7"/>
  <c r="AO29" i="7" s="1"/>
  <c r="AN10" i="7"/>
  <c r="AN29" i="7" s="1"/>
  <c r="AL10" i="7"/>
  <c r="AL11" i="7" s="1"/>
  <c r="AJ10" i="7"/>
  <c r="AG10" i="7"/>
  <c r="AF10" i="7"/>
  <c r="AD10" i="7"/>
  <c r="AB10" i="7"/>
  <c r="AB11" i="7" s="1"/>
  <c r="Y10" i="7"/>
  <c r="X10" i="7"/>
  <c r="V10" i="7"/>
  <c r="T10" i="7"/>
  <c r="AB29" i="7" s="1"/>
  <c r="Q10" i="7"/>
  <c r="Q29" i="7" s="1"/>
  <c r="P10" i="7"/>
  <c r="P11" i="7" s="1"/>
  <c r="N10" i="7"/>
  <c r="N29" i="7" s="1"/>
  <c r="L10" i="7"/>
  <c r="I10" i="7"/>
  <c r="H10" i="7"/>
  <c r="F10" i="7"/>
  <c r="F11" i="7" s="1"/>
  <c r="D10" i="7"/>
  <c r="CK9" i="7"/>
  <c r="CJ9" i="7"/>
  <c r="CH9" i="7"/>
  <c r="CH28" i="7" s="1"/>
  <c r="CF9" i="7"/>
  <c r="CC9" i="7"/>
  <c r="CB9" i="7"/>
  <c r="BZ9" i="7"/>
  <c r="BX9" i="7"/>
  <c r="BX16" i="7" s="1"/>
  <c r="BX39" i="7" s="1"/>
  <c r="BU9" i="7"/>
  <c r="BT9" i="7"/>
  <c r="BT28" i="7" s="1"/>
  <c r="BR9" i="7"/>
  <c r="BP9" i="7"/>
  <c r="BM9" i="7"/>
  <c r="BL9" i="7"/>
  <c r="BL11" i="7" s="1"/>
  <c r="BJ9" i="7"/>
  <c r="BR28" i="7" s="1"/>
  <c r="BH9" i="7"/>
  <c r="BH11" i="7" s="1"/>
  <c r="BE9" i="7"/>
  <c r="BD9" i="7"/>
  <c r="BB9" i="7"/>
  <c r="BB28" i="7" s="1"/>
  <c r="AZ9" i="7"/>
  <c r="AW9" i="7"/>
  <c r="AV9" i="7"/>
  <c r="AT9" i="7"/>
  <c r="AT28" i="7" s="1"/>
  <c r="AR9" i="7"/>
  <c r="AR16" i="7" s="1"/>
  <c r="AR39" i="7" s="1"/>
  <c r="AO9" i="7"/>
  <c r="AN9" i="7"/>
  <c r="AL9" i="7"/>
  <c r="AJ9" i="7"/>
  <c r="AG9" i="7"/>
  <c r="AF9" i="7"/>
  <c r="AF28" i="7" s="1"/>
  <c r="AD9" i="7"/>
  <c r="AD11" i="7" s="1"/>
  <c r="AB9" i="7"/>
  <c r="AB28" i="7" s="1"/>
  <c r="Y9" i="7"/>
  <c r="X9" i="7"/>
  <c r="V9" i="7"/>
  <c r="T9" i="7"/>
  <c r="Q9" i="7"/>
  <c r="P9" i="7"/>
  <c r="N9" i="7"/>
  <c r="N11" i="7" s="1"/>
  <c r="L9" i="7"/>
  <c r="I9" i="7"/>
  <c r="I11" i="7" s="1"/>
  <c r="H9" i="7"/>
  <c r="P28" i="7" s="1"/>
  <c r="F9" i="7"/>
  <c r="D9" i="7"/>
  <c r="CL8" i="7"/>
  <c r="CI8" i="7"/>
  <c r="CG8" i="7"/>
  <c r="CE8" i="7"/>
  <c r="CD8" i="7"/>
  <c r="CA8" i="7"/>
  <c r="BZ8" i="7"/>
  <c r="BY8" i="7"/>
  <c r="BX8" i="7"/>
  <c r="BW8" i="7"/>
  <c r="BV8" i="7"/>
  <c r="BS8" i="7"/>
  <c r="BQ8" i="7"/>
  <c r="BO8" i="7"/>
  <c r="BN8" i="7"/>
  <c r="BM8" i="7"/>
  <c r="BK8" i="7"/>
  <c r="BI8" i="7"/>
  <c r="BG8" i="7"/>
  <c r="BF8" i="7"/>
  <c r="BC8" i="7"/>
  <c r="BA8" i="7"/>
  <c r="AZ8" i="7"/>
  <c r="AY8" i="7"/>
  <c r="AX8" i="7"/>
  <c r="AU8" i="7"/>
  <c r="AT8" i="7"/>
  <c r="AS8" i="7"/>
  <c r="AR8" i="7"/>
  <c r="AQ8" i="7"/>
  <c r="AP8" i="7"/>
  <c r="AO8" i="7"/>
  <c r="AM8" i="7"/>
  <c r="AK8" i="7"/>
  <c r="AI8" i="7"/>
  <c r="AH8" i="7"/>
  <c r="AG8" i="7"/>
  <c r="AE8" i="7"/>
  <c r="AC8" i="7"/>
  <c r="AA8" i="7"/>
  <c r="Z8" i="7"/>
  <c r="Y8" i="7"/>
  <c r="W8" i="7"/>
  <c r="U8" i="7"/>
  <c r="S8" i="7"/>
  <c r="R8" i="7"/>
  <c r="O8" i="7"/>
  <c r="M8" i="7"/>
  <c r="L8" i="7"/>
  <c r="K8" i="7"/>
  <c r="J8" i="7"/>
  <c r="I8" i="7"/>
  <c r="H8" i="7"/>
  <c r="G8" i="7"/>
  <c r="E8" i="7"/>
  <c r="C8" i="7"/>
  <c r="CK7" i="7"/>
  <c r="CK25" i="7" s="1"/>
  <c r="CJ7" i="7"/>
  <c r="CH7" i="7"/>
  <c r="CF7" i="7"/>
  <c r="CF25" i="7" s="1"/>
  <c r="CC7" i="7"/>
  <c r="CB7" i="7"/>
  <c r="BZ7" i="7"/>
  <c r="BZ17" i="7" s="1"/>
  <c r="BX7" i="7"/>
  <c r="BU7" i="7"/>
  <c r="BU25" i="7" s="1"/>
  <c r="BT7" i="7"/>
  <c r="BR7" i="7"/>
  <c r="BP7" i="7"/>
  <c r="BM7" i="7"/>
  <c r="BL7" i="7"/>
  <c r="BJ7" i="7"/>
  <c r="BH7" i="7"/>
  <c r="BE7" i="7"/>
  <c r="BM25" i="7" s="1"/>
  <c r="BD7" i="7"/>
  <c r="BB7" i="7"/>
  <c r="AZ7" i="7"/>
  <c r="AZ25" i="7" s="1"/>
  <c r="AW7" i="7"/>
  <c r="AV7" i="7"/>
  <c r="AT7" i="7"/>
  <c r="AR7" i="7"/>
  <c r="AO7" i="7"/>
  <c r="AO25" i="7" s="1"/>
  <c r="AN7" i="7"/>
  <c r="AL7" i="7"/>
  <c r="AJ7" i="7"/>
  <c r="AJ17" i="7" s="1"/>
  <c r="AG7" i="7"/>
  <c r="AF7" i="7"/>
  <c r="AD7" i="7"/>
  <c r="AB7" i="7"/>
  <c r="AB25" i="7" s="1"/>
  <c r="Y7" i="7"/>
  <c r="AG25" i="7" s="1"/>
  <c r="X7" i="7"/>
  <c r="V7" i="7"/>
  <c r="T7" i="7"/>
  <c r="T25" i="7" s="1"/>
  <c r="Q7" i="7"/>
  <c r="Q8" i="7" s="1"/>
  <c r="P7" i="7"/>
  <c r="N7" i="7"/>
  <c r="N17" i="7" s="1"/>
  <c r="L7" i="7"/>
  <c r="I7" i="7"/>
  <c r="H7" i="7"/>
  <c r="H17" i="7" s="1"/>
  <c r="H18" i="7" s="1"/>
  <c r="F7" i="7"/>
  <c r="D7" i="7"/>
  <c r="CK6" i="7"/>
  <c r="CJ6" i="7"/>
  <c r="CJ16" i="7" s="1"/>
  <c r="CH6" i="7"/>
  <c r="CF6" i="7"/>
  <c r="CF24" i="7" s="1"/>
  <c r="CC6" i="7"/>
  <c r="CC16" i="7" s="1"/>
  <c r="CB6" i="7"/>
  <c r="BZ6" i="7"/>
  <c r="BX6" i="7"/>
  <c r="BX24" i="7" s="1"/>
  <c r="BU6" i="7"/>
  <c r="BU24" i="7" s="1"/>
  <c r="BT6" i="7"/>
  <c r="BR6" i="7"/>
  <c r="BR16" i="7" s="1"/>
  <c r="BP6" i="7"/>
  <c r="BM6" i="7"/>
  <c r="BM16" i="7" s="1"/>
  <c r="BL6" i="7"/>
  <c r="BJ6" i="7"/>
  <c r="BJ16" i="7" s="1"/>
  <c r="BH6" i="7"/>
  <c r="BH16" i="7" s="1"/>
  <c r="BE6" i="7"/>
  <c r="BD6" i="7"/>
  <c r="BB6" i="7"/>
  <c r="AZ6" i="7"/>
  <c r="AZ24" i="7" s="1"/>
  <c r="AW6" i="7"/>
  <c r="AW16" i="7" s="1"/>
  <c r="AV6" i="7"/>
  <c r="AT6" i="7"/>
  <c r="AR6" i="7"/>
  <c r="AO6" i="7"/>
  <c r="AO24" i="7" s="1"/>
  <c r="AN6" i="7"/>
  <c r="AL6" i="7"/>
  <c r="AL16" i="7" s="1"/>
  <c r="AJ6" i="7"/>
  <c r="AG6" i="7"/>
  <c r="AG16" i="7" s="1"/>
  <c r="AG18" i="7" s="1"/>
  <c r="AF6" i="7"/>
  <c r="AD6" i="7"/>
  <c r="AL24" i="7" s="1"/>
  <c r="AB6" i="7"/>
  <c r="AB24" i="7" s="1"/>
  <c r="Y6" i="7"/>
  <c r="X6" i="7"/>
  <c r="V6" i="7"/>
  <c r="T6" i="7"/>
  <c r="T24" i="7" s="1"/>
  <c r="Q6" i="7"/>
  <c r="Q16" i="7" s="1"/>
  <c r="P6" i="7"/>
  <c r="N6" i="7"/>
  <c r="L6" i="7"/>
  <c r="I6" i="7"/>
  <c r="H6" i="7"/>
  <c r="F6" i="7"/>
  <c r="F16" i="7" s="1"/>
  <c r="D6" i="7"/>
  <c r="CK38" i="5"/>
  <c r="CH38" i="5"/>
  <c r="CG38" i="5"/>
  <c r="CF38" i="5"/>
  <c r="CD38" i="5"/>
  <c r="CC38" i="5"/>
  <c r="BZ38" i="5"/>
  <c r="BX38" i="5"/>
  <c r="BV38" i="5"/>
  <c r="BU38" i="5"/>
  <c r="BR38" i="5"/>
  <c r="BQ38" i="5"/>
  <c r="BP38" i="5"/>
  <c r="BN38" i="5"/>
  <c r="BM38" i="5"/>
  <c r="BK38" i="5"/>
  <c r="BJ38" i="5"/>
  <c r="BI38" i="5"/>
  <c r="BH38" i="5"/>
  <c r="BF38" i="5"/>
  <c r="BE38" i="5"/>
  <c r="BB38" i="5"/>
  <c r="BA38" i="5"/>
  <c r="AZ38" i="5"/>
  <c r="AX38" i="5"/>
  <c r="AW38" i="5"/>
  <c r="AU38" i="5"/>
  <c r="AT38" i="5"/>
  <c r="AR38" i="5"/>
  <c r="AP38" i="5"/>
  <c r="AO38" i="5"/>
  <c r="AL38" i="5"/>
  <c r="AJ38" i="5"/>
  <c r="AH38" i="5"/>
  <c r="AG38" i="5"/>
  <c r="AE38" i="5"/>
  <c r="AD38" i="5"/>
  <c r="AC38" i="5"/>
  <c r="AB38" i="5"/>
  <c r="AA38" i="5"/>
  <c r="Z38" i="5"/>
  <c r="Y38" i="5"/>
  <c r="V38" i="5"/>
  <c r="U38" i="5"/>
  <c r="T38" i="5"/>
  <c r="R38" i="5"/>
  <c r="Q38" i="5"/>
  <c r="N38" i="5"/>
  <c r="L38" i="5"/>
  <c r="J38" i="5"/>
  <c r="CK37" i="5"/>
  <c r="CH37" i="5"/>
  <c r="CF37" i="5"/>
  <c r="CD37" i="5"/>
  <c r="CC37" i="5"/>
  <c r="BZ37" i="5"/>
  <c r="BY37" i="5"/>
  <c r="BX37" i="5"/>
  <c r="BW37" i="5"/>
  <c r="BV37" i="5"/>
  <c r="BU37" i="5"/>
  <c r="BR37" i="5"/>
  <c r="BP37" i="5"/>
  <c r="BN37" i="5"/>
  <c r="BM37" i="5"/>
  <c r="BJ37" i="5"/>
  <c r="BI37" i="5"/>
  <c r="BH37" i="5"/>
  <c r="BG37" i="5"/>
  <c r="BF37" i="5"/>
  <c r="BE37" i="5"/>
  <c r="BB37" i="5"/>
  <c r="AZ37" i="5"/>
  <c r="AX37" i="5"/>
  <c r="AW37" i="5"/>
  <c r="AT37" i="5"/>
  <c r="AS37" i="5"/>
  <c r="AR37" i="5"/>
  <c r="AQ37" i="5"/>
  <c r="AP37" i="5"/>
  <c r="AO37" i="5"/>
  <c r="AL37" i="5"/>
  <c r="AJ37" i="5"/>
  <c r="AH37" i="5"/>
  <c r="AG37" i="5"/>
  <c r="AD37" i="5"/>
  <c r="AB37" i="5"/>
  <c r="Z37" i="5"/>
  <c r="Y37" i="5"/>
  <c r="V37" i="5"/>
  <c r="T37" i="5"/>
  <c r="R37" i="5"/>
  <c r="Q37" i="5"/>
  <c r="O37" i="5"/>
  <c r="N37" i="5"/>
  <c r="M37" i="5"/>
  <c r="L37" i="5"/>
  <c r="K37" i="5"/>
  <c r="J37" i="5"/>
  <c r="CK36" i="5"/>
  <c r="CH36" i="5"/>
  <c r="CG36" i="5"/>
  <c r="CF36" i="5"/>
  <c r="CD36" i="5"/>
  <c r="CC36" i="5"/>
  <c r="BZ36" i="5"/>
  <c r="BX36" i="5"/>
  <c r="BV36" i="5"/>
  <c r="BU36" i="5"/>
  <c r="BR36" i="5"/>
  <c r="BP36" i="5"/>
  <c r="BN36" i="5"/>
  <c r="BM36" i="5"/>
  <c r="BK36" i="5"/>
  <c r="BJ36" i="5"/>
  <c r="BI36" i="5"/>
  <c r="BH36" i="5"/>
  <c r="BF36" i="5"/>
  <c r="BE36" i="5"/>
  <c r="BB36" i="5"/>
  <c r="BA36" i="5"/>
  <c r="AZ36" i="5"/>
  <c r="AX36" i="5"/>
  <c r="AW36" i="5"/>
  <c r="AU36" i="5"/>
  <c r="AT36" i="5"/>
  <c r="AR36" i="5"/>
  <c r="AP36" i="5"/>
  <c r="AO36" i="5"/>
  <c r="AL36" i="5"/>
  <c r="AJ36" i="5"/>
  <c r="AH36" i="5"/>
  <c r="AG36" i="5"/>
  <c r="AE36" i="5"/>
  <c r="AD36" i="5"/>
  <c r="AC36" i="5"/>
  <c r="AB36" i="5"/>
  <c r="AA36" i="5"/>
  <c r="Z36" i="5"/>
  <c r="Y36" i="5"/>
  <c r="V36" i="5"/>
  <c r="U36" i="5"/>
  <c r="T36" i="5"/>
  <c r="R36" i="5"/>
  <c r="Q36" i="5"/>
  <c r="N36" i="5"/>
  <c r="L36" i="5"/>
  <c r="J36" i="5"/>
  <c r="CK35" i="5"/>
  <c r="CH35" i="5"/>
  <c r="CF35" i="5"/>
  <c r="CD35" i="5"/>
  <c r="CC35" i="5"/>
  <c r="BZ35" i="5"/>
  <c r="BY35" i="5"/>
  <c r="BX35" i="5"/>
  <c r="BW35" i="5"/>
  <c r="BV35" i="5"/>
  <c r="BU35" i="5"/>
  <c r="BR35" i="5"/>
  <c r="BP35" i="5"/>
  <c r="BN35" i="5"/>
  <c r="BM35" i="5"/>
  <c r="BJ35" i="5"/>
  <c r="BH35" i="5"/>
  <c r="BF35" i="5"/>
  <c r="BE35" i="5"/>
  <c r="BB35" i="5"/>
  <c r="AZ35" i="5"/>
  <c r="AX35" i="5"/>
  <c r="AW35" i="5"/>
  <c r="AT35" i="5"/>
  <c r="AS35" i="5"/>
  <c r="AR35" i="5"/>
  <c r="AQ35" i="5"/>
  <c r="AP35" i="5"/>
  <c r="AO35" i="5"/>
  <c r="AL35" i="5"/>
  <c r="AJ35" i="5"/>
  <c r="AH35" i="5"/>
  <c r="AG35" i="5"/>
  <c r="AD35" i="5"/>
  <c r="AB35" i="5"/>
  <c r="Z35" i="5"/>
  <c r="Y35" i="5"/>
  <c r="V35" i="5"/>
  <c r="T35" i="5"/>
  <c r="R35" i="5"/>
  <c r="Q35" i="5"/>
  <c r="O35" i="5"/>
  <c r="N35" i="5"/>
  <c r="M35" i="5"/>
  <c r="L35" i="5"/>
  <c r="K35" i="5"/>
  <c r="J35" i="5"/>
  <c r="CK34" i="5"/>
  <c r="CH34" i="5"/>
  <c r="CF34" i="5"/>
  <c r="CD34" i="5"/>
  <c r="CC34" i="5"/>
  <c r="CA34" i="5"/>
  <c r="BZ34" i="5"/>
  <c r="BY34" i="5"/>
  <c r="BX34" i="5"/>
  <c r="BW34" i="5"/>
  <c r="BV34" i="5"/>
  <c r="BU34" i="5"/>
  <c r="BR34" i="5"/>
  <c r="BQ34" i="5"/>
  <c r="BP34" i="5"/>
  <c r="BN34" i="5"/>
  <c r="BM34" i="5"/>
  <c r="BJ34" i="5"/>
  <c r="BH34" i="5"/>
  <c r="BF34" i="5"/>
  <c r="BE34" i="5"/>
  <c r="BB34" i="5"/>
  <c r="AZ34" i="5"/>
  <c r="AX34" i="5"/>
  <c r="AW34" i="5"/>
  <c r="AT34" i="5"/>
  <c r="AS34" i="5"/>
  <c r="AR34" i="5"/>
  <c r="AQ34" i="5"/>
  <c r="AP34" i="5"/>
  <c r="AO34" i="5"/>
  <c r="AL34" i="5"/>
  <c r="AK34" i="5"/>
  <c r="AJ34" i="5"/>
  <c r="AH34" i="5"/>
  <c r="AG34" i="5"/>
  <c r="AF34" i="5"/>
  <c r="AE34" i="5"/>
  <c r="AD34" i="5"/>
  <c r="AB34" i="5"/>
  <c r="Z34" i="5"/>
  <c r="Y34" i="5"/>
  <c r="V34" i="5"/>
  <c r="T34" i="5"/>
  <c r="R34" i="5"/>
  <c r="Q34" i="5"/>
  <c r="P34" i="5"/>
  <c r="O34" i="5"/>
  <c r="N34" i="5"/>
  <c r="M34" i="5"/>
  <c r="L34" i="5"/>
  <c r="K34" i="5"/>
  <c r="J34" i="5"/>
  <c r="CK33" i="5"/>
  <c r="CH33" i="5"/>
  <c r="CF33" i="5"/>
  <c r="CD33" i="5"/>
  <c r="CC33" i="5"/>
  <c r="CA33" i="5"/>
  <c r="BZ33" i="5"/>
  <c r="BY33" i="5"/>
  <c r="BX33" i="5"/>
  <c r="BW33" i="5"/>
  <c r="BV33" i="5"/>
  <c r="BU33" i="5"/>
  <c r="BR33" i="5"/>
  <c r="BP33" i="5"/>
  <c r="BN33" i="5"/>
  <c r="BM33" i="5"/>
  <c r="BJ33" i="5"/>
  <c r="BH33" i="5"/>
  <c r="BF33" i="5"/>
  <c r="BE33" i="5"/>
  <c r="BB33" i="5"/>
  <c r="AZ33" i="5"/>
  <c r="AX33" i="5"/>
  <c r="AW33" i="5"/>
  <c r="AU33" i="5"/>
  <c r="AT33" i="5"/>
  <c r="AS33" i="5"/>
  <c r="AR33" i="5"/>
  <c r="AQ33" i="5"/>
  <c r="AP33" i="5"/>
  <c r="AO33" i="5"/>
  <c r="AL33" i="5"/>
  <c r="AJ33" i="5"/>
  <c r="AH33" i="5"/>
  <c r="AG33" i="5"/>
  <c r="AF33" i="5"/>
  <c r="AE33" i="5"/>
  <c r="AD33" i="5"/>
  <c r="AB33" i="5"/>
  <c r="Z33" i="5"/>
  <c r="Y33" i="5"/>
  <c r="V33" i="5"/>
  <c r="T33" i="5"/>
  <c r="R33" i="5"/>
  <c r="Q33" i="5"/>
  <c r="O33" i="5"/>
  <c r="N33" i="5"/>
  <c r="M33" i="5"/>
  <c r="L33" i="5"/>
  <c r="K33" i="5"/>
  <c r="J33" i="5"/>
  <c r="CK32" i="5"/>
  <c r="CH32" i="5"/>
  <c r="CG32" i="5"/>
  <c r="CF32" i="5"/>
  <c r="CD32" i="5"/>
  <c r="CC32" i="5"/>
  <c r="CB32" i="5"/>
  <c r="CA32" i="5"/>
  <c r="BZ32" i="5"/>
  <c r="BY32" i="5"/>
  <c r="BX32" i="5"/>
  <c r="BW32" i="5"/>
  <c r="BV32" i="5"/>
  <c r="BU32" i="5"/>
  <c r="BR32" i="5"/>
  <c r="BQ32" i="5"/>
  <c r="BP32" i="5"/>
  <c r="BN32" i="5"/>
  <c r="BM32" i="5"/>
  <c r="BL32" i="5"/>
  <c r="BJ32" i="5"/>
  <c r="BH32" i="5"/>
  <c r="BF32" i="5"/>
  <c r="BE32" i="5"/>
  <c r="BB32" i="5"/>
  <c r="BA32" i="5"/>
  <c r="AZ32" i="5"/>
  <c r="AX32" i="5"/>
  <c r="AW32" i="5"/>
  <c r="AV32" i="5"/>
  <c r="AU32" i="5"/>
  <c r="AT32" i="5"/>
  <c r="AS32" i="5"/>
  <c r="AR32" i="5"/>
  <c r="AQ32" i="5"/>
  <c r="AP32" i="5"/>
  <c r="AO32" i="5"/>
  <c r="AL32" i="5"/>
  <c r="AK32" i="5"/>
  <c r="AJ32" i="5"/>
  <c r="AH32" i="5"/>
  <c r="AG32" i="5"/>
  <c r="AF32" i="5"/>
  <c r="AD32" i="5"/>
  <c r="AB32" i="5"/>
  <c r="Z32" i="5"/>
  <c r="Y32" i="5"/>
  <c r="V32" i="5"/>
  <c r="T32" i="5"/>
  <c r="R32" i="5"/>
  <c r="Q32" i="5"/>
  <c r="P32" i="5"/>
  <c r="O32" i="5"/>
  <c r="N32" i="5"/>
  <c r="M32" i="5"/>
  <c r="L32" i="5"/>
  <c r="K32" i="5"/>
  <c r="J32" i="5"/>
  <c r="CJ21" i="5"/>
  <c r="CJ38" i="5" s="1"/>
  <c r="CI21" i="5"/>
  <c r="CG21" i="5"/>
  <c r="CE21" i="5"/>
  <c r="CE38" i="5" s="1"/>
  <c r="CB21" i="5"/>
  <c r="CB38" i="5" s="1"/>
  <c r="CA21" i="5"/>
  <c r="CI38" i="5" s="1"/>
  <c r="BY21" i="5"/>
  <c r="BW21" i="5"/>
  <c r="BT21" i="5"/>
  <c r="BS21" i="5"/>
  <c r="BS38" i="5" s="1"/>
  <c r="BQ21" i="5"/>
  <c r="BY38" i="5" s="1"/>
  <c r="BO21" i="5"/>
  <c r="BO38" i="5" s="1"/>
  <c r="BL21" i="5"/>
  <c r="BL38" i="5" s="1"/>
  <c r="BK21" i="5"/>
  <c r="BI21" i="5"/>
  <c r="BG21" i="5"/>
  <c r="BG38" i="5" s="1"/>
  <c r="BD21" i="5"/>
  <c r="BD38" i="5" s="1"/>
  <c r="BC21" i="5"/>
  <c r="BA21" i="5"/>
  <c r="AY21" i="5"/>
  <c r="AY38" i="5" s="1"/>
  <c r="AV21" i="5"/>
  <c r="AV38" i="5" s="1"/>
  <c r="AU21" i="5"/>
  <c r="BC38" i="5" s="1"/>
  <c r="AS21" i="5"/>
  <c r="AQ21" i="5"/>
  <c r="AN21" i="5"/>
  <c r="AM21" i="5"/>
  <c r="AM38" i="5" s="1"/>
  <c r="AK21" i="5"/>
  <c r="AK38" i="5" s="1"/>
  <c r="AI21" i="5"/>
  <c r="AI38" i="5" s="1"/>
  <c r="AF21" i="5"/>
  <c r="AF38" i="5" s="1"/>
  <c r="AE21" i="5"/>
  <c r="AC21" i="5"/>
  <c r="AA21" i="5"/>
  <c r="X21" i="5"/>
  <c r="X38" i="5" s="1"/>
  <c r="W21" i="5"/>
  <c r="U21" i="5"/>
  <c r="S21" i="5"/>
  <c r="S38" i="5" s="1"/>
  <c r="P21" i="5"/>
  <c r="P38" i="5" s="1"/>
  <c r="O21" i="5"/>
  <c r="W38" i="5" s="1"/>
  <c r="M21" i="5"/>
  <c r="K21" i="5"/>
  <c r="H21" i="5"/>
  <c r="G21" i="5"/>
  <c r="O38" i="5" s="1"/>
  <c r="E21" i="5"/>
  <c r="M38" i="5" s="1"/>
  <c r="C21" i="5"/>
  <c r="K38" i="5" s="1"/>
  <c r="CJ20" i="5"/>
  <c r="CJ37" i="5" s="1"/>
  <c r="CI20" i="5"/>
  <c r="CI37" i="5" s="1"/>
  <c r="CG20" i="5"/>
  <c r="CG37" i="5" s="1"/>
  <c r="CE20" i="5"/>
  <c r="CE37" i="5" s="1"/>
  <c r="CB20" i="5"/>
  <c r="CA20" i="5"/>
  <c r="BY20" i="5"/>
  <c r="BW20" i="5"/>
  <c r="BT20" i="5"/>
  <c r="BS20" i="5"/>
  <c r="BQ20" i="5"/>
  <c r="BO20" i="5"/>
  <c r="BL20" i="5"/>
  <c r="BK20" i="5"/>
  <c r="BK37" i="5" s="1"/>
  <c r="BI20" i="5"/>
  <c r="BQ37" i="5" s="1"/>
  <c r="BG20" i="5"/>
  <c r="BD20" i="5"/>
  <c r="BC20" i="5"/>
  <c r="BC37" i="5" s="1"/>
  <c r="BA20" i="5"/>
  <c r="BA37" i="5" s="1"/>
  <c r="AY20" i="5"/>
  <c r="AY37" i="5" s="1"/>
  <c r="AV20" i="5"/>
  <c r="AU20" i="5"/>
  <c r="AS20" i="5"/>
  <c r="AQ20" i="5"/>
  <c r="AN20" i="5"/>
  <c r="AM20" i="5"/>
  <c r="AK20" i="5"/>
  <c r="AI20" i="5"/>
  <c r="AF20" i="5"/>
  <c r="AE20" i="5"/>
  <c r="AE37" i="5" s="1"/>
  <c r="AC20" i="5"/>
  <c r="AK37" i="5" s="1"/>
  <c r="AA20" i="5"/>
  <c r="AA37" i="5" s="1"/>
  <c r="X20" i="5"/>
  <c r="W20" i="5"/>
  <c r="W37" i="5" s="1"/>
  <c r="U20" i="5"/>
  <c r="U37" i="5" s="1"/>
  <c r="S20" i="5"/>
  <c r="S37" i="5" s="1"/>
  <c r="P20" i="5"/>
  <c r="O20" i="5"/>
  <c r="M20" i="5"/>
  <c r="K20" i="5"/>
  <c r="H20" i="5"/>
  <c r="P37" i="5" s="1"/>
  <c r="G20" i="5"/>
  <c r="E20" i="5"/>
  <c r="C20" i="5"/>
  <c r="CK19" i="5"/>
  <c r="CJ19" i="5"/>
  <c r="CI19" i="5"/>
  <c r="CH19" i="5"/>
  <c r="CG19" i="5"/>
  <c r="CF19" i="5"/>
  <c r="CD19" i="5"/>
  <c r="CC19" i="5"/>
  <c r="BZ19" i="5"/>
  <c r="BY19" i="5"/>
  <c r="BX19" i="5"/>
  <c r="BV19" i="5"/>
  <c r="BU19" i="5"/>
  <c r="BT19" i="5"/>
  <c r="BR19" i="5"/>
  <c r="BP19" i="5"/>
  <c r="BN19" i="5"/>
  <c r="BM19" i="5"/>
  <c r="BJ19" i="5"/>
  <c r="BH19" i="5"/>
  <c r="BF19" i="5"/>
  <c r="BE19" i="5"/>
  <c r="BB19" i="5"/>
  <c r="AZ19" i="5"/>
  <c r="AX19" i="5"/>
  <c r="AW19" i="5"/>
  <c r="AT19" i="5"/>
  <c r="AS19" i="5"/>
  <c r="AR19" i="5"/>
  <c r="AP19" i="5"/>
  <c r="AO19" i="5"/>
  <c r="AN19" i="5"/>
  <c r="AL19" i="5"/>
  <c r="AJ19" i="5"/>
  <c r="AH19" i="5"/>
  <c r="AG19" i="5"/>
  <c r="AD19" i="5"/>
  <c r="AC19" i="5"/>
  <c r="AB19" i="5"/>
  <c r="Z19" i="5"/>
  <c r="Y19" i="5"/>
  <c r="V19" i="5"/>
  <c r="T19" i="5"/>
  <c r="S19" i="5"/>
  <c r="R19" i="5"/>
  <c r="Q19" i="5"/>
  <c r="N19" i="5"/>
  <c r="M19" i="5"/>
  <c r="L19" i="5"/>
  <c r="J19" i="5"/>
  <c r="I19" i="5"/>
  <c r="H19" i="5"/>
  <c r="G19" i="5"/>
  <c r="F19" i="5"/>
  <c r="D19" i="5"/>
  <c r="B19" i="5"/>
  <c r="CJ18" i="5"/>
  <c r="CJ36" i="5" s="1"/>
  <c r="CI18" i="5"/>
  <c r="CG18" i="5"/>
  <c r="CE18" i="5"/>
  <c r="CE36" i="5" s="1"/>
  <c r="CB18" i="5"/>
  <c r="CA18" i="5"/>
  <c r="CA36" i="5" s="1"/>
  <c r="BY18" i="5"/>
  <c r="BW18" i="5"/>
  <c r="BW19" i="5" s="1"/>
  <c r="BT18" i="5"/>
  <c r="BT36" i="5" s="1"/>
  <c r="BS18" i="5"/>
  <c r="BS36" i="5" s="1"/>
  <c r="BQ18" i="5"/>
  <c r="BQ36" i="5" s="1"/>
  <c r="BO18" i="5"/>
  <c r="BO36" i="5" s="1"/>
  <c r="BL18" i="5"/>
  <c r="BK18" i="5"/>
  <c r="BI18" i="5"/>
  <c r="BI19" i="5" s="1"/>
  <c r="BG18" i="5"/>
  <c r="BG19" i="5" s="1"/>
  <c r="BD18" i="5"/>
  <c r="BD36" i="5" s="1"/>
  <c r="BC18" i="5"/>
  <c r="BA18" i="5"/>
  <c r="AY18" i="5"/>
  <c r="AY36" i="5" s="1"/>
  <c r="AV18" i="5"/>
  <c r="AU18" i="5"/>
  <c r="AS18" i="5"/>
  <c r="AQ18" i="5"/>
  <c r="AQ19" i="5" s="1"/>
  <c r="AN18" i="5"/>
  <c r="AN36" i="5" s="1"/>
  <c r="AM18" i="5"/>
  <c r="AM36" i="5" s="1"/>
  <c r="AK18" i="5"/>
  <c r="AK36" i="5" s="1"/>
  <c r="AI18" i="5"/>
  <c r="AI36" i="5" s="1"/>
  <c r="AF18" i="5"/>
  <c r="AE18" i="5"/>
  <c r="AC18" i="5"/>
  <c r="AA18" i="5"/>
  <c r="AA19" i="5" s="1"/>
  <c r="X18" i="5"/>
  <c r="X36" i="5" s="1"/>
  <c r="W18" i="5"/>
  <c r="U18" i="5"/>
  <c r="S18" i="5"/>
  <c r="S36" i="5" s="1"/>
  <c r="P18" i="5"/>
  <c r="O18" i="5"/>
  <c r="M18" i="5"/>
  <c r="K18" i="5"/>
  <c r="K19" i="5" s="1"/>
  <c r="H18" i="5"/>
  <c r="G18" i="5"/>
  <c r="E18" i="5"/>
  <c r="E19" i="5" s="1"/>
  <c r="C18" i="5"/>
  <c r="C19" i="5" s="1"/>
  <c r="CJ16" i="5"/>
  <c r="CJ35" i="5" s="1"/>
  <c r="CI16" i="5"/>
  <c r="CI35" i="5" s="1"/>
  <c r="CG16" i="5"/>
  <c r="CG35" i="5" s="1"/>
  <c r="CE16" i="5"/>
  <c r="CE35" i="5" s="1"/>
  <c r="CB16" i="5"/>
  <c r="CA16" i="5"/>
  <c r="BY16" i="5"/>
  <c r="BW16" i="5"/>
  <c r="BT16" i="5"/>
  <c r="BS16" i="5"/>
  <c r="BQ16" i="5"/>
  <c r="BO16" i="5"/>
  <c r="BL16" i="5"/>
  <c r="BK16" i="5"/>
  <c r="BK35" i="5" s="1"/>
  <c r="BI16" i="5"/>
  <c r="BQ35" i="5" s="1"/>
  <c r="BG16" i="5"/>
  <c r="BG35" i="5" s="1"/>
  <c r="BD16" i="5"/>
  <c r="BC16" i="5"/>
  <c r="BC35" i="5" s="1"/>
  <c r="BA16" i="5"/>
  <c r="BA35" i="5" s="1"/>
  <c r="AY16" i="5"/>
  <c r="AY35" i="5" s="1"/>
  <c r="AV16" i="5"/>
  <c r="AU16" i="5"/>
  <c r="AS16" i="5"/>
  <c r="AQ16" i="5"/>
  <c r="AN16" i="5"/>
  <c r="AM16" i="5"/>
  <c r="AK16" i="5"/>
  <c r="AI16" i="5"/>
  <c r="AF16" i="5"/>
  <c r="AE16" i="5"/>
  <c r="AE35" i="5" s="1"/>
  <c r="AC16" i="5"/>
  <c r="AK35" i="5" s="1"/>
  <c r="AA16" i="5"/>
  <c r="AA35" i="5" s="1"/>
  <c r="X16" i="5"/>
  <c r="W16" i="5"/>
  <c r="W35" i="5" s="1"/>
  <c r="U16" i="5"/>
  <c r="U35" i="5" s="1"/>
  <c r="S16" i="5"/>
  <c r="S35" i="5" s="1"/>
  <c r="P16" i="5"/>
  <c r="O16" i="5"/>
  <c r="M16" i="5"/>
  <c r="K16" i="5"/>
  <c r="H16" i="5"/>
  <c r="P35" i="5" s="1"/>
  <c r="G16" i="5"/>
  <c r="E16" i="5"/>
  <c r="C16" i="5"/>
  <c r="CJ15" i="5"/>
  <c r="CJ34" i="5" s="1"/>
  <c r="CI15" i="5"/>
  <c r="CI34" i="5" s="1"/>
  <c r="CG15" i="5"/>
  <c r="CG34" i="5" s="1"/>
  <c r="CE15" i="5"/>
  <c r="CE34" i="5" s="1"/>
  <c r="CB15" i="5"/>
  <c r="CB34" i="5" s="1"/>
  <c r="CA15" i="5"/>
  <c r="BY15" i="5"/>
  <c r="BW15" i="5"/>
  <c r="BT15" i="5"/>
  <c r="BT34" i="5" s="1"/>
  <c r="BS15" i="5"/>
  <c r="BQ15" i="5"/>
  <c r="BO15" i="5"/>
  <c r="BO34" i="5" s="1"/>
  <c r="BL15" i="5"/>
  <c r="BL34" i="5" s="1"/>
  <c r="BK15" i="5"/>
  <c r="BS34" i="5" s="1"/>
  <c r="BI15" i="5"/>
  <c r="BG15" i="5"/>
  <c r="BD15" i="5"/>
  <c r="BD34" i="5" s="1"/>
  <c r="BC15" i="5"/>
  <c r="BC34" i="5" s="1"/>
  <c r="BA15" i="5"/>
  <c r="BI34" i="5" s="1"/>
  <c r="AY15" i="5"/>
  <c r="AY34" i="5" s="1"/>
  <c r="AV15" i="5"/>
  <c r="AV34" i="5" s="1"/>
  <c r="AU15" i="5"/>
  <c r="AU34" i="5" s="1"/>
  <c r="AS15" i="5"/>
  <c r="AQ15" i="5"/>
  <c r="AN15" i="5"/>
  <c r="AN34" i="5" s="1"/>
  <c r="AM15" i="5"/>
  <c r="AK15" i="5"/>
  <c r="AI15" i="5"/>
  <c r="AI34" i="5" s="1"/>
  <c r="AF15" i="5"/>
  <c r="AE15" i="5"/>
  <c r="AM34" i="5" s="1"/>
  <c r="AC15" i="5"/>
  <c r="AA15" i="5"/>
  <c r="X15" i="5"/>
  <c r="X34" i="5" s="1"/>
  <c r="W15" i="5"/>
  <c r="W34" i="5" s="1"/>
  <c r="U15" i="5"/>
  <c r="AC34" i="5" s="1"/>
  <c r="S15" i="5"/>
  <c r="S34" i="5" s="1"/>
  <c r="P15" i="5"/>
  <c r="O15" i="5"/>
  <c r="M15" i="5"/>
  <c r="K15" i="5"/>
  <c r="H15" i="5"/>
  <c r="G15" i="5"/>
  <c r="E15" i="5"/>
  <c r="C15" i="5"/>
  <c r="CK14" i="5"/>
  <c r="CH14" i="5"/>
  <c r="CF14" i="5"/>
  <c r="CE14" i="5"/>
  <c r="CD14" i="5"/>
  <c r="CC14" i="5"/>
  <c r="CB14" i="5"/>
  <c r="CA14" i="5"/>
  <c r="BZ14" i="5"/>
  <c r="BX14" i="5"/>
  <c r="BV14" i="5"/>
  <c r="BU14" i="5"/>
  <c r="BR14" i="5"/>
  <c r="BQ14" i="5"/>
  <c r="BP14" i="5"/>
  <c r="BO14" i="5"/>
  <c r="BN14" i="5"/>
  <c r="BM14" i="5"/>
  <c r="BL14" i="5"/>
  <c r="BK14" i="5"/>
  <c r="BJ14" i="5"/>
  <c r="BH14" i="5"/>
  <c r="BF14" i="5"/>
  <c r="BE14" i="5"/>
  <c r="BB14" i="5"/>
  <c r="AZ14" i="5"/>
  <c r="AY14" i="5"/>
  <c r="AX14" i="5"/>
  <c r="AW14" i="5"/>
  <c r="AV14" i="5"/>
  <c r="AU14" i="5"/>
  <c r="AT14" i="5"/>
  <c r="AR14" i="5"/>
  <c r="AP14" i="5"/>
  <c r="AO14" i="5"/>
  <c r="AN14" i="5"/>
  <c r="AL14" i="5"/>
  <c r="AK14" i="5"/>
  <c r="AJ14" i="5"/>
  <c r="AI14" i="5"/>
  <c r="AH14" i="5"/>
  <c r="AG14" i="5"/>
  <c r="AF14" i="5"/>
  <c r="AD14" i="5"/>
  <c r="AB14" i="5"/>
  <c r="Z14" i="5"/>
  <c r="Y14" i="5"/>
  <c r="V14" i="5"/>
  <c r="T14" i="5"/>
  <c r="S14" i="5"/>
  <c r="R14" i="5"/>
  <c r="Q14" i="5"/>
  <c r="P14" i="5"/>
  <c r="O14" i="5"/>
  <c r="N14" i="5"/>
  <c r="L14" i="5"/>
  <c r="J14" i="5"/>
  <c r="I14" i="5"/>
  <c r="F14" i="5"/>
  <c r="E14" i="5"/>
  <c r="D14" i="5"/>
  <c r="C14" i="5"/>
  <c r="B14" i="5"/>
  <c r="CJ13" i="5"/>
  <c r="CJ33" i="5" s="1"/>
  <c r="CI13" i="5"/>
  <c r="CG13" i="5"/>
  <c r="CG14" i="5" s="1"/>
  <c r="CE13" i="5"/>
  <c r="CE33" i="5" s="1"/>
  <c r="CB13" i="5"/>
  <c r="CA13" i="5"/>
  <c r="BY13" i="5"/>
  <c r="BY14" i="5" s="1"/>
  <c r="BW13" i="5"/>
  <c r="BW14" i="5" s="1"/>
  <c r="BT13" i="5"/>
  <c r="BT33" i="5" s="1"/>
  <c r="BS13" i="5"/>
  <c r="BQ13" i="5"/>
  <c r="BO13" i="5"/>
  <c r="BL13" i="5"/>
  <c r="BK13" i="5"/>
  <c r="BI13" i="5"/>
  <c r="BI14" i="5" s="1"/>
  <c r="BG13" i="5"/>
  <c r="BG14" i="5" s="1"/>
  <c r="BD13" i="5"/>
  <c r="BD33" i="5" s="1"/>
  <c r="BC13" i="5"/>
  <c r="BA13" i="5"/>
  <c r="BA14" i="5" s="1"/>
  <c r="AY13" i="5"/>
  <c r="AY33" i="5" s="1"/>
  <c r="AV13" i="5"/>
  <c r="AU13" i="5"/>
  <c r="AS13" i="5"/>
  <c r="AS14" i="5" s="1"/>
  <c r="AQ13" i="5"/>
  <c r="AQ14" i="5" s="1"/>
  <c r="AN13" i="5"/>
  <c r="AN33" i="5" s="1"/>
  <c r="AM13" i="5"/>
  <c r="AK13" i="5"/>
  <c r="AI13" i="5"/>
  <c r="AF13" i="5"/>
  <c r="AE13" i="5"/>
  <c r="AE14" i="5" s="1"/>
  <c r="AC13" i="5"/>
  <c r="AC14" i="5" s="1"/>
  <c r="AA13" i="5"/>
  <c r="AA14" i="5" s="1"/>
  <c r="X13" i="5"/>
  <c r="X33" i="5" s="1"/>
  <c r="W13" i="5"/>
  <c r="U13" i="5"/>
  <c r="U14" i="5" s="1"/>
  <c r="S13" i="5"/>
  <c r="S33" i="5" s="1"/>
  <c r="P13" i="5"/>
  <c r="O13" i="5"/>
  <c r="M13" i="5"/>
  <c r="M14" i="5" s="1"/>
  <c r="K13" i="5"/>
  <c r="K14" i="5" s="1"/>
  <c r="H13" i="5"/>
  <c r="H14" i="5" s="1"/>
  <c r="G13" i="5"/>
  <c r="E13" i="5"/>
  <c r="C13" i="5"/>
  <c r="CK12" i="5"/>
  <c r="CJ12" i="5"/>
  <c r="CI12" i="5"/>
  <c r="CH12" i="5"/>
  <c r="CG12" i="5"/>
  <c r="CF12" i="5"/>
  <c r="CE12" i="5"/>
  <c r="CD12" i="5"/>
  <c r="CC12" i="5"/>
  <c r="BZ12" i="5"/>
  <c r="BY12" i="5"/>
  <c r="BX12" i="5"/>
  <c r="BV12" i="5"/>
  <c r="BU12" i="5"/>
  <c r="BT12" i="5"/>
  <c r="BR12" i="5"/>
  <c r="BP12" i="5"/>
  <c r="BN12" i="5"/>
  <c r="BM12" i="5"/>
  <c r="BJ12" i="5"/>
  <c r="BH12" i="5"/>
  <c r="BF12" i="5"/>
  <c r="BE12" i="5"/>
  <c r="BD12" i="5"/>
  <c r="BC12" i="5"/>
  <c r="BB12" i="5"/>
  <c r="AZ12" i="5"/>
  <c r="AX12" i="5"/>
  <c r="AW12" i="5"/>
  <c r="AT12" i="5"/>
  <c r="AS12" i="5"/>
  <c r="AR12" i="5"/>
  <c r="AP12" i="5"/>
  <c r="AO12" i="5"/>
  <c r="AN12" i="5"/>
  <c r="AL12" i="5"/>
  <c r="AJ12" i="5"/>
  <c r="AH12" i="5"/>
  <c r="AG12" i="5"/>
  <c r="AD12" i="5"/>
  <c r="AC12" i="5"/>
  <c r="AB12" i="5"/>
  <c r="Z12" i="5"/>
  <c r="Y12" i="5"/>
  <c r="X12" i="5"/>
  <c r="W12" i="5"/>
  <c r="V12" i="5"/>
  <c r="T12" i="5"/>
  <c r="R12" i="5"/>
  <c r="Q12" i="5"/>
  <c r="N12" i="5"/>
  <c r="M12" i="5"/>
  <c r="L12" i="5"/>
  <c r="J12" i="5"/>
  <c r="I12" i="5"/>
  <c r="H12" i="5"/>
  <c r="G12" i="5"/>
  <c r="F12" i="5"/>
  <c r="E12" i="5"/>
  <c r="D12" i="5"/>
  <c r="B12" i="5"/>
  <c r="CJ11" i="5"/>
  <c r="CI11" i="5"/>
  <c r="CG11" i="5"/>
  <c r="CE11" i="5"/>
  <c r="CB11" i="5"/>
  <c r="CB12" i="5" s="1"/>
  <c r="CA11" i="5"/>
  <c r="CA12" i="5" s="1"/>
  <c r="BY11" i="5"/>
  <c r="BW11" i="5"/>
  <c r="BW12" i="5" s="1"/>
  <c r="BT11" i="5"/>
  <c r="BS11" i="5"/>
  <c r="BS12" i="5" s="1"/>
  <c r="BQ11" i="5"/>
  <c r="BQ12" i="5" s="1"/>
  <c r="BO11" i="5"/>
  <c r="BO12" i="5" s="1"/>
  <c r="BL11" i="5"/>
  <c r="BL12" i="5" s="1"/>
  <c r="BK11" i="5"/>
  <c r="BK12" i="5" s="1"/>
  <c r="BI11" i="5"/>
  <c r="BI12" i="5" s="1"/>
  <c r="BG11" i="5"/>
  <c r="BD11" i="5"/>
  <c r="BC11" i="5"/>
  <c r="BA11" i="5"/>
  <c r="AY11" i="5"/>
  <c r="AV11" i="5"/>
  <c r="AV12" i="5" s="1"/>
  <c r="AU11" i="5"/>
  <c r="AU12" i="5" s="1"/>
  <c r="AS11" i="5"/>
  <c r="AQ11" i="5"/>
  <c r="AQ12" i="5" s="1"/>
  <c r="AN11" i="5"/>
  <c r="AM11" i="5"/>
  <c r="AM12" i="5" s="1"/>
  <c r="AK11" i="5"/>
  <c r="AK12" i="5" s="1"/>
  <c r="AI11" i="5"/>
  <c r="AI12" i="5" s="1"/>
  <c r="AF11" i="5"/>
  <c r="AF12" i="5" s="1"/>
  <c r="AE11" i="5"/>
  <c r="AE12" i="5" s="1"/>
  <c r="AC11" i="5"/>
  <c r="AA11" i="5"/>
  <c r="X11" i="5"/>
  <c r="W11" i="5"/>
  <c r="U11" i="5"/>
  <c r="S11" i="5"/>
  <c r="P11" i="5"/>
  <c r="P12" i="5" s="1"/>
  <c r="O11" i="5"/>
  <c r="O12" i="5" s="1"/>
  <c r="M11" i="5"/>
  <c r="K11" i="5"/>
  <c r="K12" i="5" s="1"/>
  <c r="H11" i="5"/>
  <c r="G11" i="5"/>
  <c r="E11" i="5"/>
  <c r="C11" i="5"/>
  <c r="C12" i="5" s="1"/>
  <c r="CK10" i="5"/>
  <c r="CJ10" i="5"/>
  <c r="CH10" i="5"/>
  <c r="CF10" i="5"/>
  <c r="CD10" i="5"/>
  <c r="CC10" i="5"/>
  <c r="CB10" i="5"/>
  <c r="BZ10" i="5"/>
  <c r="BX10" i="5"/>
  <c r="BW10" i="5"/>
  <c r="BV10" i="5"/>
  <c r="BU10" i="5"/>
  <c r="BT10" i="5"/>
  <c r="BS10" i="5"/>
  <c r="BR10" i="5"/>
  <c r="BP10" i="5"/>
  <c r="BN10" i="5"/>
  <c r="BM10" i="5"/>
  <c r="BL10" i="5"/>
  <c r="BJ10" i="5"/>
  <c r="BH10" i="5"/>
  <c r="BG10" i="5"/>
  <c r="BF10" i="5"/>
  <c r="BE10" i="5"/>
  <c r="BB10" i="5"/>
  <c r="AZ10" i="5"/>
  <c r="AX10" i="5"/>
  <c r="AW10" i="5"/>
  <c r="AV10" i="5"/>
  <c r="AT10" i="5"/>
  <c r="AR10" i="5"/>
  <c r="AP10" i="5"/>
  <c r="AO10" i="5"/>
  <c r="AN10" i="5"/>
  <c r="AM10" i="5"/>
  <c r="AL10" i="5"/>
  <c r="AJ10" i="5"/>
  <c r="AH10" i="5"/>
  <c r="AG10" i="5"/>
  <c r="AF10" i="5"/>
  <c r="AD10" i="5"/>
  <c r="AB10" i="5"/>
  <c r="AA10" i="5"/>
  <c r="Z10" i="5"/>
  <c r="Y10" i="5"/>
  <c r="X10" i="5"/>
  <c r="V10" i="5"/>
  <c r="T10" i="5"/>
  <c r="R10" i="5"/>
  <c r="Q10" i="5"/>
  <c r="P10" i="5"/>
  <c r="N10" i="5"/>
  <c r="L10" i="5"/>
  <c r="K10" i="5"/>
  <c r="J10" i="5"/>
  <c r="I10" i="5"/>
  <c r="H10" i="5"/>
  <c r="G10" i="5"/>
  <c r="F10" i="5"/>
  <c r="D10" i="5"/>
  <c r="B10" i="5"/>
  <c r="CJ9" i="5"/>
  <c r="CI9" i="5"/>
  <c r="CI10" i="5" s="1"/>
  <c r="CG9" i="5"/>
  <c r="CE9" i="5"/>
  <c r="CB9" i="5"/>
  <c r="CA9" i="5"/>
  <c r="CA10" i="5" s="1"/>
  <c r="BY9" i="5"/>
  <c r="BY10" i="5" s="1"/>
  <c r="BW9" i="5"/>
  <c r="BT9" i="5"/>
  <c r="BS9" i="5"/>
  <c r="BQ9" i="5"/>
  <c r="BQ10" i="5" s="1"/>
  <c r="BO9" i="5"/>
  <c r="BO10" i="5" s="1"/>
  <c r="BL9" i="5"/>
  <c r="BK9" i="5"/>
  <c r="BK10" i="5" s="1"/>
  <c r="BI9" i="5"/>
  <c r="BG9" i="5"/>
  <c r="BD9" i="5"/>
  <c r="BC9" i="5"/>
  <c r="BA9" i="5"/>
  <c r="AY9" i="5"/>
  <c r="AV9" i="5"/>
  <c r="AU9" i="5"/>
  <c r="AU10" i="5" s="1"/>
  <c r="AS9" i="5"/>
  <c r="AS10" i="5" s="1"/>
  <c r="AQ9" i="5"/>
  <c r="AQ10" i="5" s="1"/>
  <c r="AN9" i="5"/>
  <c r="AM9" i="5"/>
  <c r="AK9" i="5"/>
  <c r="AK10" i="5" s="1"/>
  <c r="AI9" i="5"/>
  <c r="AI10" i="5" s="1"/>
  <c r="AF9" i="5"/>
  <c r="AE9" i="5"/>
  <c r="AE10" i="5" s="1"/>
  <c r="AC9" i="5"/>
  <c r="AA9" i="5"/>
  <c r="X9" i="5"/>
  <c r="W9" i="5"/>
  <c r="W10" i="5" s="1"/>
  <c r="U9" i="5"/>
  <c r="S9" i="5"/>
  <c r="P9" i="5"/>
  <c r="O9" i="5"/>
  <c r="O10" i="5" s="1"/>
  <c r="M9" i="5"/>
  <c r="M10" i="5" s="1"/>
  <c r="K9" i="5"/>
  <c r="H9" i="5"/>
  <c r="G9" i="5"/>
  <c r="E9" i="5"/>
  <c r="E10" i="5" s="1"/>
  <c r="C9" i="5"/>
  <c r="C10" i="5" s="1"/>
  <c r="CJ8" i="5"/>
  <c r="CI8" i="5"/>
  <c r="CG8" i="5"/>
  <c r="CE8" i="5"/>
  <c r="CB8" i="5"/>
  <c r="CA8" i="5"/>
  <c r="BY8" i="5"/>
  <c r="BW8" i="5"/>
  <c r="BT8" i="5"/>
  <c r="BS8" i="5"/>
  <c r="BQ8" i="5"/>
  <c r="BO8" i="5"/>
  <c r="BL8" i="5"/>
  <c r="BK8" i="5"/>
  <c r="BI8" i="5"/>
  <c r="BG8" i="5"/>
  <c r="BD8" i="5"/>
  <c r="BC8" i="5"/>
  <c r="BA8" i="5"/>
  <c r="AY8" i="5"/>
  <c r="AV8" i="5"/>
  <c r="AU8" i="5"/>
  <c r="AS8" i="5"/>
  <c r="AQ8" i="5"/>
  <c r="AN8" i="5"/>
  <c r="AM8" i="5"/>
  <c r="AK8" i="5"/>
  <c r="AI8" i="5"/>
  <c r="AF8" i="5"/>
  <c r="AE8" i="5"/>
  <c r="AC8" i="5"/>
  <c r="AA8" i="5"/>
  <c r="X8" i="5"/>
  <c r="W8" i="5"/>
  <c r="U8" i="5"/>
  <c r="S8" i="5"/>
  <c r="P8" i="5"/>
  <c r="O8" i="5"/>
  <c r="M8" i="5"/>
  <c r="K8" i="5"/>
  <c r="H8" i="5"/>
  <c r="G8" i="5"/>
  <c r="E8" i="5"/>
  <c r="C8" i="5"/>
  <c r="CJ7" i="5"/>
  <c r="CJ32" i="5" s="1"/>
  <c r="CI7" i="5"/>
  <c r="CI32" i="5" s="1"/>
  <c r="CG7" i="5"/>
  <c r="CG10" i="5" s="1"/>
  <c r="CE7" i="5"/>
  <c r="CE32" i="5" s="1"/>
  <c r="CB7" i="5"/>
  <c r="CA7" i="5"/>
  <c r="BY7" i="5"/>
  <c r="BW7" i="5"/>
  <c r="BT7" i="5"/>
  <c r="BT32" i="5" s="1"/>
  <c r="BS7" i="5"/>
  <c r="BQ7" i="5"/>
  <c r="BO7" i="5"/>
  <c r="BO32" i="5" s="1"/>
  <c r="BL7" i="5"/>
  <c r="BK7" i="5"/>
  <c r="BK32" i="5" s="1"/>
  <c r="BI7" i="5"/>
  <c r="BI10" i="5" s="1"/>
  <c r="BG7" i="5"/>
  <c r="BD7" i="5"/>
  <c r="BD32" i="5" s="1"/>
  <c r="BC7" i="5"/>
  <c r="BC32" i="5" s="1"/>
  <c r="BA7" i="5"/>
  <c r="BA10" i="5" s="1"/>
  <c r="AY7" i="5"/>
  <c r="AY32" i="5" s="1"/>
  <c r="AV7" i="5"/>
  <c r="AU7" i="5"/>
  <c r="AS7" i="5"/>
  <c r="AQ7" i="5"/>
  <c r="AN7" i="5"/>
  <c r="AN32" i="5" s="1"/>
  <c r="AM7" i="5"/>
  <c r="AK7" i="5"/>
  <c r="AI7" i="5"/>
  <c r="AI32" i="5" s="1"/>
  <c r="AF7" i="5"/>
  <c r="AE7" i="5"/>
  <c r="AE32" i="5" s="1"/>
  <c r="AC7" i="5"/>
  <c r="AC10" i="5" s="1"/>
  <c r="AA7" i="5"/>
  <c r="X7" i="5"/>
  <c r="X32" i="5" s="1"/>
  <c r="W7" i="5"/>
  <c r="W32" i="5" s="1"/>
  <c r="U7" i="5"/>
  <c r="U10" i="5" s="1"/>
  <c r="S7" i="5"/>
  <c r="S32" i="5" s="1"/>
  <c r="P7" i="5"/>
  <c r="O7" i="5"/>
  <c r="M7" i="5"/>
  <c r="K7" i="5"/>
  <c r="H7" i="5"/>
  <c r="G7" i="5"/>
  <c r="E7" i="5"/>
  <c r="C7" i="5"/>
  <c r="Y16" i="10" l="1"/>
  <c r="I35" i="10"/>
  <c r="Y36" i="10"/>
  <c r="Y37" i="10"/>
  <c r="Y38" i="10"/>
  <c r="AD16" i="10"/>
  <c r="N35" i="10"/>
  <c r="AF16" i="10"/>
  <c r="P35" i="10"/>
  <c r="T16" i="10"/>
  <c r="D35" i="10"/>
  <c r="AB35" i="9"/>
  <c r="V35" i="9"/>
  <c r="AB15" i="9"/>
  <c r="AB19" i="9"/>
  <c r="X35" i="9"/>
  <c r="AG34" i="9"/>
  <c r="AG38" i="9"/>
  <c r="AD15" i="9"/>
  <c r="V16" i="9"/>
  <c r="N17" i="9"/>
  <c r="F18" i="9"/>
  <c r="AD19" i="9"/>
  <c r="G30" i="8"/>
  <c r="F30" i="8"/>
  <c r="AJ40" i="7"/>
  <c r="AJ18" i="7"/>
  <c r="L25" i="7"/>
  <c r="D8" i="7"/>
  <c r="D17" i="7"/>
  <c r="D18" i="7" s="1"/>
  <c r="X25" i="7"/>
  <c r="X8" i="7"/>
  <c r="AF25" i="7"/>
  <c r="X17" i="7"/>
  <c r="AD17" i="7"/>
  <c r="BJ17" i="7"/>
  <c r="AB8" i="7"/>
  <c r="CB28" i="7"/>
  <c r="AV11" i="7"/>
  <c r="AB16" i="7"/>
  <c r="AB39" i="7" s="1"/>
  <c r="Q17" i="7"/>
  <c r="Q28" i="7"/>
  <c r="P29" i="7"/>
  <c r="CB11" i="7"/>
  <c r="CB29" i="7"/>
  <c r="CB16" i="7"/>
  <c r="CB8" i="7"/>
  <c r="T14" i="7"/>
  <c r="CC28" i="7"/>
  <c r="AW11" i="7"/>
  <c r="R40" i="7"/>
  <c r="R18" i="7"/>
  <c r="Z40" i="7"/>
  <c r="AS18" i="7"/>
  <c r="AS40" i="7"/>
  <c r="P32" i="7"/>
  <c r="BR18" i="7"/>
  <c r="BR40" i="7"/>
  <c r="BS40" i="7"/>
  <c r="BS18" i="7"/>
  <c r="CA40" i="7"/>
  <c r="BH24" i="7"/>
  <c r="F8" i="7"/>
  <c r="F17" i="7"/>
  <c r="F18" i="7" s="1"/>
  <c r="BJ14" i="7"/>
  <c r="BJ33" i="7"/>
  <c r="BT40" i="7"/>
  <c r="BT25" i="7"/>
  <c r="BT8" i="7"/>
  <c r="BJ24" i="7"/>
  <c r="BH8" i="7"/>
  <c r="L29" i="7"/>
  <c r="D11" i="7"/>
  <c r="AR40" i="7"/>
  <c r="AZ40" i="7"/>
  <c r="AR18" i="7"/>
  <c r="AB32" i="7"/>
  <c r="BX18" i="7"/>
  <c r="BA18" i="7"/>
  <c r="BR39" i="7"/>
  <c r="AT25" i="7"/>
  <c r="BJ32" i="7"/>
  <c r="P8" i="7"/>
  <c r="BO39" i="7"/>
  <c r="BW39" i="7"/>
  <c r="BC40" i="7"/>
  <c r="BC18" i="7"/>
  <c r="BP25" i="7"/>
  <c r="BX25" i="7"/>
  <c r="BP17" i="7"/>
  <c r="BP8" i="7"/>
  <c r="BH33" i="7"/>
  <c r="BH14" i="7"/>
  <c r="AL8" i="7"/>
  <c r="AL17" i="7"/>
  <c r="AT40" i="7" s="1"/>
  <c r="BL16" i="7"/>
  <c r="BL39" i="7" s="1"/>
  <c r="BL24" i="7"/>
  <c r="BL8" i="7"/>
  <c r="BH32" i="7"/>
  <c r="BS39" i="7"/>
  <c r="BK18" i="7"/>
  <c r="BZ40" i="7"/>
  <c r="AD32" i="7"/>
  <c r="AW17" i="7"/>
  <c r="CC17" i="7"/>
  <c r="AZ38" i="7"/>
  <c r="BH38" i="7"/>
  <c r="BP39" i="7"/>
  <c r="AP40" i="7"/>
  <c r="AH40" i="7"/>
  <c r="AH18" i="7"/>
  <c r="CD40" i="7"/>
  <c r="CD18" i="7"/>
  <c r="BH28" i="7"/>
  <c r="BH39" i="7"/>
  <c r="BM39" i="7"/>
  <c r="AJ29" i="7"/>
  <c r="AR29" i="7"/>
  <c r="AJ11" i="7"/>
  <c r="L40" i="7"/>
  <c r="AG39" i="7"/>
  <c r="BJ8" i="7"/>
  <c r="BA39" i="7"/>
  <c r="AS39" i="7"/>
  <c r="AI40" i="7"/>
  <c r="AI18" i="7"/>
  <c r="AQ40" i="7"/>
  <c r="BR24" i="7"/>
  <c r="AL25" i="7"/>
  <c r="BI40" i="7"/>
  <c r="AV16" i="7"/>
  <c r="AV39" i="7" s="1"/>
  <c r="AV24" i="7"/>
  <c r="CJ25" i="7"/>
  <c r="CJ17" i="7"/>
  <c r="CJ8" i="7"/>
  <c r="AO28" i="7"/>
  <c r="AW28" i="7"/>
  <c r="AO11" i="7"/>
  <c r="BU28" i="7"/>
  <c r="BU11" i="7"/>
  <c r="CC11" i="7"/>
  <c r="CC29" i="7"/>
  <c r="BP11" i="7"/>
  <c r="AN32" i="7"/>
  <c r="AV32" i="7"/>
  <c r="BT32" i="7"/>
  <c r="CB32" i="7"/>
  <c r="P14" i="7"/>
  <c r="P33" i="7"/>
  <c r="CB33" i="7"/>
  <c r="CB14" i="7"/>
  <c r="AN14" i="7"/>
  <c r="BC39" i="7"/>
  <c r="AU18" i="7"/>
  <c r="AU39" i="7"/>
  <c r="AK40" i="7"/>
  <c r="AK18" i="7"/>
  <c r="CK40" i="7"/>
  <c r="CK18" i="7"/>
  <c r="BK40" i="7"/>
  <c r="S40" i="7"/>
  <c r="S18" i="7"/>
  <c r="AA40" i="7"/>
  <c r="CG39" i="7"/>
  <c r="CG18" i="7"/>
  <c r="AD24" i="7"/>
  <c r="AD16" i="7"/>
  <c r="AD8" i="7"/>
  <c r="BR8" i="7"/>
  <c r="BR25" i="7"/>
  <c r="AD33" i="7"/>
  <c r="AD14" i="7"/>
  <c r="CH16" i="7"/>
  <c r="AN25" i="7"/>
  <c r="AN8" i="7"/>
  <c r="AN17" i="7"/>
  <c r="BR38" i="7"/>
  <c r="P16" i="7"/>
  <c r="P39" i="7" s="1"/>
  <c r="P24" i="7"/>
  <c r="L11" i="7"/>
  <c r="L28" i="7"/>
  <c r="L16" i="7"/>
  <c r="L39" i="7" s="1"/>
  <c r="AZ29" i="7"/>
  <c r="AZ11" i="7"/>
  <c r="BH29" i="7"/>
  <c r="AJ25" i="7"/>
  <c r="AJ8" i="7"/>
  <c r="AR25" i="7"/>
  <c r="AB33" i="7"/>
  <c r="AB17" i="7"/>
  <c r="AB14" i="7"/>
  <c r="AT38" i="7"/>
  <c r="AL38" i="7"/>
  <c r="AF16" i="7"/>
  <c r="AF39" i="7" s="1"/>
  <c r="AF24" i="7"/>
  <c r="AF8" i="7"/>
  <c r="CB25" i="7"/>
  <c r="AN28" i="7"/>
  <c r="AN16" i="7"/>
  <c r="BD25" i="7"/>
  <c r="BD8" i="7"/>
  <c r="BL25" i="7"/>
  <c r="BD17" i="7"/>
  <c r="Q39" i="7"/>
  <c r="CC39" i="7"/>
  <c r="AR11" i="7"/>
  <c r="AR28" i="7"/>
  <c r="T29" i="7"/>
  <c r="T11" i="7"/>
  <c r="T17" i="7"/>
  <c r="CF29" i="7"/>
  <c r="CF17" i="7"/>
  <c r="AH39" i="7"/>
  <c r="Z18" i="7"/>
  <c r="Z39" i="7"/>
  <c r="BM18" i="7"/>
  <c r="BH17" i="7"/>
  <c r="N28" i="7"/>
  <c r="V28" i="7"/>
  <c r="N16" i="7"/>
  <c r="N39" i="7" s="1"/>
  <c r="BZ16" i="7"/>
  <c r="BZ39" i="7" s="1"/>
  <c r="BZ11" i="7"/>
  <c r="V11" i="7"/>
  <c r="AD29" i="7"/>
  <c r="V17" i="7"/>
  <c r="V29" i="7"/>
  <c r="BB11" i="7"/>
  <c r="BJ29" i="7"/>
  <c r="CH11" i="7"/>
  <c r="CH17" i="7"/>
  <c r="BT38" i="7"/>
  <c r="J18" i="7"/>
  <c r="BP24" i="7"/>
  <c r="BD29" i="7"/>
  <c r="AJ33" i="7"/>
  <c r="Q33" i="7"/>
  <c r="AN24" i="7"/>
  <c r="BT24" i="7"/>
  <c r="AV17" i="7"/>
  <c r="CB17" i="7"/>
  <c r="N8" i="7"/>
  <c r="AV8" i="7"/>
  <c r="T28" i="7"/>
  <c r="CF28" i="7"/>
  <c r="BT11" i="7"/>
  <c r="AZ16" i="7"/>
  <c r="AZ39" i="7" s="1"/>
  <c r="AT24" i="7"/>
  <c r="AW8" i="7"/>
  <c r="M18" i="7"/>
  <c r="CF8" i="7"/>
  <c r="X28" i="7"/>
  <c r="BD28" i="7"/>
  <c r="CJ28" i="7"/>
  <c r="AN11" i="7"/>
  <c r="AJ32" i="7"/>
  <c r="BP32" i="7"/>
  <c r="L14" i="7"/>
  <c r="AI39" i="7"/>
  <c r="AP18" i="7"/>
  <c r="CH25" i="7"/>
  <c r="BL29" i="7"/>
  <c r="AR32" i="7"/>
  <c r="CC33" i="7"/>
  <c r="BX40" i="7"/>
  <c r="AJ24" i="7"/>
  <c r="X29" i="7"/>
  <c r="CJ29" i="7"/>
  <c r="BP33" i="7"/>
  <c r="AN38" i="7"/>
  <c r="CC8" i="7"/>
  <c r="Y29" i="7"/>
  <c r="BE29" i="7"/>
  <c r="CK29" i="7"/>
  <c r="CJ11" i="7"/>
  <c r="I18" i="7"/>
  <c r="AO38" i="7"/>
  <c r="AO17" i="7"/>
  <c r="BU38" i="7"/>
  <c r="BU17" i="7"/>
  <c r="AM40" i="7"/>
  <c r="AM18" i="7"/>
  <c r="BJ28" i="7"/>
  <c r="AL33" i="7"/>
  <c r="BZ33" i="7"/>
  <c r="Q38" i="7"/>
  <c r="P17" i="7"/>
  <c r="AZ28" i="7"/>
  <c r="CK11" i="7"/>
  <c r="BT16" i="7"/>
  <c r="BT39" i="7" s="1"/>
  <c r="BD11" i="7"/>
  <c r="BU16" i="7"/>
  <c r="BU39" i="7" s="1"/>
  <c r="W40" i="7"/>
  <c r="W18" i="7"/>
  <c r="BL28" i="7"/>
  <c r="BE11" i="7"/>
  <c r="V8" i="7"/>
  <c r="BB8" i="7"/>
  <c r="CH8" i="7"/>
  <c r="Y28" i="7"/>
  <c r="BE28" i="7"/>
  <c r="CK28" i="7"/>
  <c r="X11" i="7"/>
  <c r="BL14" i="7"/>
  <c r="AJ39" i="7"/>
  <c r="BD39" i="7"/>
  <c r="O18" i="7"/>
  <c r="AW24" i="7"/>
  <c r="AV25" i="7"/>
  <c r="AT29" i="7"/>
  <c r="BM29" i="7"/>
  <c r="AR33" i="7"/>
  <c r="U40" i="7"/>
  <c r="AU40" i="7"/>
  <c r="BY40" i="7"/>
  <c r="AD28" i="7"/>
  <c r="T16" i="7"/>
  <c r="T39" i="7" s="1"/>
  <c r="BV40" i="7"/>
  <c r="BN18" i="7"/>
  <c r="BN40" i="7"/>
  <c r="V16" i="7"/>
  <c r="V39" i="7" s="1"/>
  <c r="BB16" i="7"/>
  <c r="BB39" i="7" s="1"/>
  <c r="BU8" i="7"/>
  <c r="V14" i="7"/>
  <c r="BB14" i="7"/>
  <c r="CH14" i="7"/>
  <c r="BP14" i="7"/>
  <c r="AO16" i="7"/>
  <c r="BO40" i="7"/>
  <c r="BO18" i="7"/>
  <c r="BB24" i="7"/>
  <c r="N25" i="7"/>
  <c r="BR29" i="7"/>
  <c r="BF39" i="7"/>
  <c r="Y25" i="7"/>
  <c r="Y17" i="7"/>
  <c r="BE25" i="7"/>
  <c r="BE17" i="7"/>
  <c r="AW14" i="7"/>
  <c r="CF14" i="7"/>
  <c r="N24" i="7"/>
  <c r="X24" i="7"/>
  <c r="BD24" i="7"/>
  <c r="CJ39" i="7"/>
  <c r="AF17" i="7"/>
  <c r="BL17" i="7"/>
  <c r="BE8" i="7"/>
  <c r="AJ28" i="7"/>
  <c r="BP28" i="7"/>
  <c r="X33" i="7"/>
  <c r="BD33" i="7"/>
  <c r="CJ33" i="7"/>
  <c r="AZ14" i="7"/>
  <c r="BF40" i="7"/>
  <c r="AX40" i="7"/>
  <c r="AX18" i="7"/>
  <c r="BB25" i="7"/>
  <c r="AF29" i="7"/>
  <c r="AE39" i="7"/>
  <c r="T8" i="7"/>
  <c r="CK8" i="7"/>
  <c r="Y24" i="7"/>
  <c r="BE24" i="7"/>
  <c r="CK24" i="7"/>
  <c r="Y33" i="7"/>
  <c r="BE33" i="7"/>
  <c r="CK33" i="7"/>
  <c r="AJ14" i="7"/>
  <c r="X39" i="7"/>
  <c r="CF16" i="7"/>
  <c r="CF39" i="7" s="1"/>
  <c r="AY40" i="7"/>
  <c r="AY18" i="7"/>
  <c r="Q24" i="7"/>
  <c r="P25" i="7"/>
  <c r="AG29" i="7"/>
  <c r="BR33" i="7"/>
  <c r="AW38" i="7"/>
  <c r="CJ24" i="7"/>
  <c r="BC33" i="5"/>
  <c r="BC14" i="5"/>
  <c r="X14" i="5"/>
  <c r="AN38" i="5"/>
  <c r="BT38" i="5"/>
  <c r="P33" i="5"/>
  <c r="AY12" i="5"/>
  <c r="CJ14" i="5"/>
  <c r="BS35" i="5"/>
  <c r="BC36" i="5"/>
  <c r="AU19" i="5"/>
  <c r="BA19" i="5"/>
  <c r="BG33" i="5"/>
  <c r="BC10" i="5"/>
  <c r="AI33" i="5"/>
  <c r="BO33" i="5"/>
  <c r="AN35" i="5"/>
  <c r="AV35" i="5"/>
  <c r="BT35" i="5"/>
  <c r="CB35" i="5"/>
  <c r="AV19" i="5"/>
  <c r="AV36" i="5"/>
  <c r="CB19" i="5"/>
  <c r="CB36" i="5"/>
  <c r="AI19" i="5"/>
  <c r="BS37" i="5"/>
  <c r="BI32" i="5"/>
  <c r="BG34" i="5"/>
  <c r="M36" i="5"/>
  <c r="BA12" i="5"/>
  <c r="AN37" i="5"/>
  <c r="AV37" i="5"/>
  <c r="CI33" i="5"/>
  <c r="CI14" i="5"/>
  <c r="BI35" i="5"/>
  <c r="BQ19" i="5"/>
  <c r="BA34" i="5"/>
  <c r="BW36" i="5"/>
  <c r="AI35" i="5"/>
  <c r="BO35" i="5"/>
  <c r="AY19" i="5"/>
  <c r="BS19" i="5"/>
  <c r="AI37" i="5"/>
  <c r="BO37" i="5"/>
  <c r="BG32" i="5"/>
  <c r="AK33" i="5"/>
  <c r="K36" i="5"/>
  <c r="BY36" i="5"/>
  <c r="BW38" i="5"/>
  <c r="AM35" i="5"/>
  <c r="W36" i="5"/>
  <c r="O19" i="5"/>
  <c r="CI36" i="5"/>
  <c r="CA19" i="5"/>
  <c r="P19" i="5"/>
  <c r="P36" i="5"/>
  <c r="AM37" i="5"/>
  <c r="U32" i="5"/>
  <c r="BD10" i="5"/>
  <c r="BC19" i="5"/>
  <c r="BT37" i="5"/>
  <c r="CB37" i="5"/>
  <c r="U33" i="5"/>
  <c r="BI33" i="5"/>
  <c r="CB33" i="5"/>
  <c r="AU35" i="5"/>
  <c r="BG36" i="5"/>
  <c r="G14" i="5"/>
  <c r="AM33" i="5"/>
  <c r="AM14" i="5"/>
  <c r="BS33" i="5"/>
  <c r="BS14" i="5"/>
  <c r="AK19" i="5"/>
  <c r="BD19" i="5"/>
  <c r="U34" i="5"/>
  <c r="O36" i="5"/>
  <c r="AU37" i="5"/>
  <c r="CA38" i="5"/>
  <c r="BD37" i="5"/>
  <c r="BL37" i="5"/>
  <c r="BL33" i="5"/>
  <c r="AQ38" i="5"/>
  <c r="X37" i="5"/>
  <c r="AF37" i="5"/>
  <c r="W33" i="5"/>
  <c r="W14" i="5"/>
  <c r="BO19" i="5"/>
  <c r="BA33" i="5"/>
  <c r="BT14" i="5"/>
  <c r="BK33" i="5"/>
  <c r="AM19" i="5"/>
  <c r="AA32" i="5"/>
  <c r="BK34" i="5"/>
  <c r="AC35" i="5"/>
  <c r="S10" i="5"/>
  <c r="AY10" i="5"/>
  <c r="CE10" i="5"/>
  <c r="S12" i="5"/>
  <c r="U19" i="5"/>
  <c r="AA33" i="5"/>
  <c r="CG33" i="5"/>
  <c r="AQ36" i="5"/>
  <c r="AC37" i="5"/>
  <c r="BD14" i="5"/>
  <c r="AC32" i="5"/>
  <c r="AA34" i="5"/>
  <c r="AM32" i="5"/>
  <c r="BS32" i="5"/>
  <c r="AA12" i="5"/>
  <c r="BG12" i="5"/>
  <c r="U12" i="5"/>
  <c r="AE19" i="5"/>
  <c r="BK19" i="5"/>
  <c r="W19" i="5"/>
  <c r="CE19" i="5"/>
  <c r="AC33" i="5"/>
  <c r="AV33" i="5"/>
  <c r="CA35" i="5"/>
  <c r="AS36" i="5"/>
  <c r="X35" i="5"/>
  <c r="AF35" i="5"/>
  <c r="BD35" i="5"/>
  <c r="BL35" i="5"/>
  <c r="AF19" i="5"/>
  <c r="AF36" i="5"/>
  <c r="BL19" i="5"/>
  <c r="BL36" i="5"/>
  <c r="X19" i="5"/>
  <c r="BQ33" i="5"/>
  <c r="CA37" i="5"/>
  <c r="AS38" i="5"/>
  <c r="V18" i="7" l="1"/>
  <c r="V40" i="7"/>
  <c r="AN40" i="7"/>
  <c r="AN18" i="7"/>
  <c r="BJ18" i="7"/>
  <c r="BJ40" i="7"/>
  <c r="CH39" i="7"/>
  <c r="AD40" i="7"/>
  <c r="AD18" i="7"/>
  <c r="BD40" i="7"/>
  <c r="BD18" i="7"/>
  <c r="AO39" i="7"/>
  <c r="AW39" i="7"/>
  <c r="BU40" i="7"/>
  <c r="BU18" i="7"/>
  <c r="BH40" i="7"/>
  <c r="BH18" i="7"/>
  <c r="N18" i="7"/>
  <c r="AF18" i="7"/>
  <c r="AF40" i="7"/>
  <c r="N40" i="7"/>
  <c r="CB39" i="7"/>
  <c r="AL18" i="7"/>
  <c r="AL40" i="7"/>
  <c r="BL18" i="7"/>
  <c r="BL40" i="7"/>
  <c r="AO40" i="7"/>
  <c r="AO18" i="7"/>
  <c r="BZ18" i="7"/>
  <c r="AN39" i="7"/>
  <c r="AD39" i="7"/>
  <c r="AL39" i="7"/>
  <c r="BP40" i="7"/>
  <c r="BP18" i="7"/>
  <c r="AZ18" i="7"/>
  <c r="Y40" i="7"/>
  <c r="Y18" i="7"/>
  <c r="AG40" i="7"/>
  <c r="CB40" i="7"/>
  <c r="CB18" i="7"/>
  <c r="P40" i="7"/>
  <c r="P18" i="7"/>
  <c r="BB18" i="7"/>
  <c r="BT18" i="7"/>
  <c r="CH40" i="7"/>
  <c r="CH18" i="7"/>
  <c r="CJ40" i="7"/>
  <c r="CJ18" i="7"/>
  <c r="CC40" i="7"/>
  <c r="CC18" i="7"/>
  <c r="T40" i="7"/>
  <c r="T18" i="7"/>
  <c r="AV18" i="7"/>
  <c r="AV40" i="7"/>
  <c r="AB40" i="7"/>
  <c r="AB18" i="7"/>
  <c r="X40" i="7"/>
  <c r="X18" i="7"/>
  <c r="L18" i="7"/>
  <c r="AW18" i="7"/>
  <c r="AW40" i="7"/>
  <c r="CF40" i="7"/>
  <c r="CF18" i="7"/>
  <c r="BE40" i="7"/>
  <c r="BE18" i="7"/>
  <c r="BM40" i="7"/>
  <c r="Q18" i="7"/>
  <c r="Q40" i="7"/>
  <c r="BJ39" i="7"/>
  <c r="BT16" i="12" l="1"/>
  <c r="BT15" i="12"/>
  <c r="Z23" i="11" l="1"/>
  <c r="Y23" i="11"/>
  <c r="X23" i="11"/>
  <c r="Z22" i="11"/>
  <c r="Y22" i="11"/>
  <c r="X22" i="11"/>
  <c r="Z21" i="11"/>
  <c r="Y21" i="11"/>
  <c r="X21" i="11"/>
  <c r="Z20" i="11"/>
  <c r="Y20" i="11"/>
  <c r="X20" i="11"/>
  <c r="Z19" i="11"/>
  <c r="Y19" i="11"/>
  <c r="X19" i="11"/>
  <c r="Z18" i="11"/>
  <c r="X18" i="11"/>
  <c r="Y6" i="11"/>
  <c r="Y18" i="11" s="1"/>
  <c r="CA7" i="12"/>
  <c r="BZ6" i="12"/>
  <c r="BZ9" i="12"/>
  <c r="BZ8" i="12"/>
  <c r="BZ7" i="12"/>
  <c r="BV6" i="12"/>
  <c r="CA6" i="12" s="1"/>
  <c r="BV9" i="12"/>
  <c r="CA9" i="12" s="1"/>
  <c r="CA18" i="12" s="1"/>
  <c r="BV8" i="12"/>
  <c r="BV17" i="12" s="1"/>
  <c r="BV7" i="12"/>
  <c r="BX7" i="12" s="1"/>
  <c r="BV15" i="12"/>
  <c r="CC6" i="12"/>
  <c r="BZ18" i="12"/>
  <c r="BY18" i="12"/>
  <c r="BW18" i="12"/>
  <c r="BU18" i="12"/>
  <c r="BT18" i="12"/>
  <c r="BZ17" i="12"/>
  <c r="BY17" i="12"/>
  <c r="BW17" i="12"/>
  <c r="BU17" i="12"/>
  <c r="BT17" i="12"/>
  <c r="BZ16" i="12"/>
  <c r="BY16" i="12"/>
  <c r="BW16" i="12"/>
  <c r="BV16" i="12"/>
  <c r="BU16" i="12"/>
  <c r="BZ15" i="12"/>
  <c r="BY15" i="12"/>
  <c r="BW15" i="12"/>
  <c r="BU15" i="12"/>
  <c r="BS18" i="12"/>
  <c r="BR18" i="12"/>
  <c r="BQ18" i="12"/>
  <c r="BP18" i="12"/>
  <c r="BO18" i="12"/>
  <c r="BN18" i="12"/>
  <c r="BM18" i="12"/>
  <c r="BL18" i="12"/>
  <c r="BK18" i="12"/>
  <c r="BJ18" i="12"/>
  <c r="BI18" i="12"/>
  <c r="BH18" i="12"/>
  <c r="BG18" i="12"/>
  <c r="BF18" i="12"/>
  <c r="BE18" i="12"/>
  <c r="BD18" i="12"/>
  <c r="BC18" i="12"/>
  <c r="BB18" i="12"/>
  <c r="BA18" i="12"/>
  <c r="AZ18" i="12"/>
  <c r="AY18" i="12"/>
  <c r="AX18" i="12"/>
  <c r="AW18" i="12"/>
  <c r="AV18" i="12"/>
  <c r="AU18" i="12"/>
  <c r="AT18" i="12"/>
  <c r="AS18" i="12"/>
  <c r="AR18" i="12"/>
  <c r="AQ18" i="12"/>
  <c r="AP18" i="12"/>
  <c r="AO18" i="12"/>
  <c r="AN18" i="12"/>
  <c r="AM18" i="12"/>
  <c r="AL18" i="12"/>
  <c r="AK18" i="12"/>
  <c r="AJ18" i="12"/>
  <c r="BS17" i="12"/>
  <c r="BR17" i="12"/>
  <c r="BQ17" i="12"/>
  <c r="BP17" i="12"/>
  <c r="BO17" i="12"/>
  <c r="BN17" i="12"/>
  <c r="BM17" i="12"/>
  <c r="BL17" i="12"/>
  <c r="BK17" i="12"/>
  <c r="BJ17" i="12"/>
  <c r="BI17" i="12"/>
  <c r="BH17" i="12"/>
  <c r="BG17" i="12"/>
  <c r="BF17" i="12"/>
  <c r="BE17" i="12"/>
  <c r="BD17" i="12"/>
  <c r="BC17" i="12"/>
  <c r="BB17" i="12"/>
  <c r="BA17" i="12"/>
  <c r="AZ17" i="12"/>
  <c r="AY17" i="12"/>
  <c r="AX17" i="12"/>
  <c r="AW17" i="12"/>
  <c r="AV17" i="12"/>
  <c r="AU17" i="12"/>
  <c r="AT17" i="12"/>
  <c r="AS17" i="12"/>
  <c r="AR17" i="12"/>
  <c r="AQ17" i="12"/>
  <c r="AP17" i="12"/>
  <c r="AO17" i="12"/>
  <c r="AN17" i="12"/>
  <c r="AM17" i="12"/>
  <c r="AL17" i="12"/>
  <c r="AK17" i="12"/>
  <c r="AJ17" i="12"/>
  <c r="BS16" i="12"/>
  <c r="BR16" i="12"/>
  <c r="BQ16" i="12"/>
  <c r="BP16" i="12"/>
  <c r="BO16" i="12"/>
  <c r="BN16" i="12"/>
  <c r="BM16" i="12"/>
  <c r="BL16" i="12"/>
  <c r="BK16" i="12"/>
  <c r="BJ16" i="12"/>
  <c r="BI16" i="12"/>
  <c r="BH16" i="12"/>
  <c r="BG16" i="12"/>
  <c r="BF16" i="12"/>
  <c r="BE16" i="12"/>
  <c r="BD16" i="12"/>
  <c r="BC16" i="12"/>
  <c r="BB16" i="12"/>
  <c r="BA16" i="12"/>
  <c r="AZ16" i="12"/>
  <c r="AY16" i="12"/>
  <c r="AX16" i="12"/>
  <c r="AW16" i="12"/>
  <c r="AV16" i="12"/>
  <c r="AU16" i="12"/>
  <c r="AT16" i="12"/>
  <c r="AS16" i="12"/>
  <c r="AR16" i="12"/>
  <c r="AQ16" i="12"/>
  <c r="AP16" i="12"/>
  <c r="AO16" i="12"/>
  <c r="AN16" i="12"/>
  <c r="AM16" i="12"/>
  <c r="AL16" i="12"/>
  <c r="AK16" i="12"/>
  <c r="AJ16" i="12"/>
  <c r="BS15" i="12"/>
  <c r="BR15" i="12"/>
  <c r="BQ15" i="12"/>
  <c r="BP15" i="12"/>
  <c r="BO15" i="12"/>
  <c r="BN15" i="12"/>
  <c r="BM15" i="12"/>
  <c r="BL15" i="12"/>
  <c r="BK15" i="12"/>
  <c r="BJ15" i="12"/>
  <c r="BI15" i="12"/>
  <c r="BH15" i="12"/>
  <c r="BG15" i="12"/>
  <c r="BF15" i="12"/>
  <c r="BE15" i="12"/>
  <c r="BD15" i="12"/>
  <c r="BC15" i="12"/>
  <c r="BB15" i="12"/>
  <c r="BA15" i="12"/>
  <c r="AZ15" i="12"/>
  <c r="AY15" i="12"/>
  <c r="AX15" i="12"/>
  <c r="AW15" i="12"/>
  <c r="AV15" i="12"/>
  <c r="AU15" i="12"/>
  <c r="AT15" i="12"/>
  <c r="AS15" i="12"/>
  <c r="AR15" i="12"/>
  <c r="AQ15" i="12"/>
  <c r="AP15" i="12"/>
  <c r="AO15" i="12"/>
  <c r="AN15" i="12"/>
  <c r="AM15" i="12"/>
  <c r="AL15" i="12"/>
  <c r="AK15" i="12"/>
  <c r="AJ15" i="12"/>
  <c r="AI18" i="12"/>
  <c r="AH18" i="12"/>
  <c r="AG18" i="12"/>
  <c r="AF18" i="12"/>
  <c r="AE18" i="12"/>
  <c r="AD18" i="12"/>
  <c r="AC18" i="12"/>
  <c r="AB18" i="12"/>
  <c r="AA18" i="12"/>
  <c r="Z18" i="12"/>
  <c r="Y18" i="12"/>
  <c r="X18" i="12"/>
  <c r="AI17" i="12"/>
  <c r="AH17" i="12"/>
  <c r="AG17" i="12"/>
  <c r="AF17" i="12"/>
  <c r="AE17" i="12"/>
  <c r="AD17" i="12"/>
  <c r="AC17" i="12"/>
  <c r="AB17" i="12"/>
  <c r="AA17" i="12"/>
  <c r="Z17" i="12"/>
  <c r="Y17" i="12"/>
  <c r="X17" i="12"/>
  <c r="AI16" i="12"/>
  <c r="AH16" i="12"/>
  <c r="AG16" i="12"/>
  <c r="AF16" i="12"/>
  <c r="AE16" i="12"/>
  <c r="AD16" i="12"/>
  <c r="AC16" i="12"/>
  <c r="AB16" i="12"/>
  <c r="AA16" i="12"/>
  <c r="Z16" i="12"/>
  <c r="Y16" i="12"/>
  <c r="X16" i="12"/>
  <c r="AI15" i="12"/>
  <c r="AH15" i="12"/>
  <c r="AG15" i="12"/>
  <c r="AF15" i="12"/>
  <c r="AE15" i="12"/>
  <c r="AD15" i="12"/>
  <c r="AC15" i="12"/>
  <c r="AB15" i="12"/>
  <c r="AA15" i="12"/>
  <c r="Z15" i="12"/>
  <c r="Y15" i="12"/>
  <c r="X15" i="12"/>
  <c r="W18" i="12"/>
  <c r="W17" i="12"/>
  <c r="W16" i="12"/>
  <c r="V16" i="12"/>
  <c r="U16" i="12"/>
  <c r="T16" i="12"/>
  <c r="S16" i="12"/>
  <c r="R16" i="12"/>
  <c r="Q16" i="12"/>
  <c r="W15" i="12"/>
  <c r="V15" i="12"/>
  <c r="U15" i="12"/>
  <c r="T15" i="12"/>
  <c r="S15" i="12"/>
  <c r="R15" i="12"/>
  <c r="Q15" i="12"/>
  <c r="P16" i="12"/>
  <c r="P15" i="12"/>
  <c r="T11" i="8"/>
  <c r="T14" i="8"/>
  <c r="T30" i="8" s="1"/>
  <c r="S14" i="8"/>
  <c r="T16" i="8"/>
  <c r="R16" i="8"/>
  <c r="R14" i="8"/>
  <c r="R30" i="8" s="1"/>
  <c r="R11" i="8"/>
  <c r="S9" i="8"/>
  <c r="S25" i="8" s="1"/>
  <c r="S8" i="8"/>
  <c r="S24" i="8" s="1"/>
  <c r="S7" i="8"/>
  <c r="S23" i="8" s="1"/>
  <c r="S6" i="8"/>
  <c r="T31" i="8"/>
  <c r="R31" i="8"/>
  <c r="T29" i="8"/>
  <c r="R29" i="8"/>
  <c r="T28" i="8"/>
  <c r="R28" i="8"/>
  <c r="T26" i="8"/>
  <c r="T25" i="8"/>
  <c r="R25" i="8"/>
  <c r="T24" i="8"/>
  <c r="R24" i="8"/>
  <c r="T23" i="8"/>
  <c r="R23" i="8"/>
  <c r="T22" i="8"/>
  <c r="R22" i="8"/>
  <c r="S31" i="8"/>
  <c r="S29" i="8"/>
  <c r="S28" i="8"/>
  <c r="BX8" i="12" l="1"/>
  <c r="BX17" i="12" s="1"/>
  <c r="CA8" i="12"/>
  <c r="BX6" i="12"/>
  <c r="BX15" i="12" s="1"/>
  <c r="BX9" i="12"/>
  <c r="BV18" i="12"/>
  <c r="S22" i="8"/>
  <c r="T27" i="8"/>
  <c r="T32" i="8"/>
  <c r="S30" i="8"/>
  <c r="CA16" i="12"/>
  <c r="BX18" i="12"/>
  <c r="CA15" i="12"/>
  <c r="BX16" i="12"/>
  <c r="CA17" i="12"/>
  <c r="L32" i="23" l="1"/>
  <c r="K32" i="23"/>
  <c r="J32" i="23"/>
  <c r="I32" i="23"/>
  <c r="H32" i="23"/>
  <c r="G32" i="23"/>
  <c r="F32" i="23"/>
  <c r="E32" i="23"/>
  <c r="D32" i="23"/>
  <c r="L31" i="23"/>
  <c r="K31" i="23"/>
  <c r="J31" i="23"/>
  <c r="I31" i="23"/>
  <c r="H31" i="23"/>
  <c r="G31" i="23"/>
  <c r="F31" i="23"/>
  <c r="E31" i="23"/>
  <c r="D31" i="23"/>
  <c r="L30" i="23"/>
  <c r="K30" i="23"/>
  <c r="J30" i="23"/>
  <c r="I30" i="23"/>
  <c r="H30" i="23"/>
  <c r="G30" i="23"/>
  <c r="F30" i="23"/>
  <c r="E30" i="23"/>
  <c r="D30" i="23"/>
  <c r="L29" i="23"/>
  <c r="K29" i="23"/>
  <c r="J29" i="23"/>
  <c r="I29" i="23"/>
  <c r="H29" i="23"/>
  <c r="G29" i="23"/>
  <c r="F29" i="23"/>
  <c r="E29" i="23"/>
  <c r="D29" i="23"/>
  <c r="L16" i="23"/>
  <c r="K16" i="23"/>
  <c r="J16" i="23"/>
  <c r="I16" i="23"/>
  <c r="H16" i="23"/>
  <c r="G16" i="23"/>
  <c r="F16" i="23"/>
  <c r="E16" i="23"/>
  <c r="D16" i="23"/>
  <c r="L15" i="23"/>
  <c r="K15" i="23"/>
  <c r="J15" i="23"/>
  <c r="I15" i="23"/>
  <c r="H15" i="23"/>
  <c r="G15" i="23"/>
  <c r="F15" i="23"/>
  <c r="E15" i="23"/>
  <c r="D15" i="23"/>
  <c r="L14" i="23"/>
  <c r="K14" i="23"/>
  <c r="J14" i="23"/>
  <c r="I14" i="23"/>
  <c r="H14" i="23"/>
  <c r="G14" i="23"/>
  <c r="F14" i="23"/>
  <c r="E14" i="23"/>
  <c r="D14" i="23"/>
  <c r="L13" i="23"/>
  <c r="K13" i="23"/>
  <c r="J13" i="23"/>
  <c r="I13" i="23"/>
  <c r="H13" i="23"/>
  <c r="G13" i="23"/>
  <c r="F13" i="23"/>
  <c r="E13" i="23"/>
  <c r="D13" i="23"/>
  <c r="K13" i="22" l="1"/>
  <c r="J13" i="22"/>
  <c r="I13" i="22"/>
  <c r="H13" i="22"/>
  <c r="G13" i="22"/>
  <c r="F13" i="22"/>
  <c r="E13" i="22"/>
  <c r="D13" i="22"/>
  <c r="C13" i="22"/>
  <c r="L13" i="22"/>
  <c r="L7" i="22" l="1"/>
  <c r="K7" i="22"/>
  <c r="J7" i="22"/>
  <c r="I7" i="22"/>
  <c r="H7" i="22"/>
  <c r="G7" i="22"/>
  <c r="F7" i="22"/>
  <c r="E7" i="22"/>
  <c r="D7" i="22"/>
  <c r="C7" i="22"/>
  <c r="L6" i="22"/>
  <c r="K6" i="22"/>
  <c r="J6" i="22"/>
  <c r="I6" i="22"/>
  <c r="H6" i="22"/>
  <c r="G6" i="22"/>
  <c r="F6" i="22"/>
  <c r="E6" i="22"/>
  <c r="D6" i="22"/>
  <c r="C6" i="22"/>
  <c r="L12" i="21"/>
  <c r="K12" i="21"/>
  <c r="J12" i="21"/>
  <c r="I12" i="21"/>
  <c r="H12" i="21"/>
  <c r="G12" i="21"/>
  <c r="F12" i="21"/>
  <c r="E12" i="21"/>
  <c r="D12" i="21"/>
  <c r="C12" i="21"/>
  <c r="B12" i="21"/>
  <c r="L11" i="21"/>
  <c r="L13" i="21" s="1"/>
  <c r="K11" i="21"/>
  <c r="J11" i="21"/>
  <c r="I11" i="21"/>
  <c r="I13" i="21" s="1"/>
  <c r="H11" i="21"/>
  <c r="H13" i="21" s="1"/>
  <c r="G11" i="21"/>
  <c r="G13" i="21" s="1"/>
  <c r="F11" i="21"/>
  <c r="F13" i="21" s="1"/>
  <c r="E11" i="21"/>
  <c r="D11" i="21"/>
  <c r="C11" i="21"/>
  <c r="B11" i="21"/>
  <c r="L6" i="21"/>
  <c r="K6" i="21"/>
  <c r="J6" i="21"/>
  <c r="I6" i="21"/>
  <c r="H6" i="21"/>
  <c r="G6" i="21"/>
  <c r="F6" i="21"/>
  <c r="E6" i="21"/>
  <c r="D6" i="21"/>
  <c r="C6" i="21"/>
  <c r="L5" i="21"/>
  <c r="K5" i="21"/>
  <c r="J5" i="21"/>
  <c r="I5" i="21"/>
  <c r="H5" i="21"/>
  <c r="G5" i="21"/>
  <c r="F5" i="21"/>
  <c r="E5" i="21"/>
  <c r="D5" i="21"/>
  <c r="C5" i="21"/>
  <c r="L23" i="20"/>
  <c r="K23" i="20"/>
  <c r="J23" i="20"/>
  <c r="I23" i="20"/>
  <c r="H23" i="20"/>
  <c r="G23" i="20"/>
  <c r="F23" i="20"/>
  <c r="E23" i="20"/>
  <c r="D23" i="20"/>
  <c r="C23" i="20"/>
  <c r="B23" i="20"/>
  <c r="A23" i="20"/>
  <c r="L22" i="20"/>
  <c r="K22" i="20"/>
  <c r="J22" i="20"/>
  <c r="I22" i="20"/>
  <c r="H22" i="20"/>
  <c r="G22" i="20"/>
  <c r="F22" i="20"/>
  <c r="E22" i="20"/>
  <c r="D22" i="20"/>
  <c r="C22" i="20"/>
  <c r="B22" i="20"/>
  <c r="A22" i="20"/>
  <c r="L21" i="20"/>
  <c r="L30" i="20" s="1"/>
  <c r="K21" i="20"/>
  <c r="K30" i="20" s="1"/>
  <c r="J21" i="20"/>
  <c r="J30" i="20" s="1"/>
  <c r="I21" i="20"/>
  <c r="I30" i="20" s="1"/>
  <c r="H21" i="20"/>
  <c r="H30" i="20" s="1"/>
  <c r="G21" i="20"/>
  <c r="G30" i="20" s="1"/>
  <c r="F21" i="20"/>
  <c r="F30" i="20" s="1"/>
  <c r="E21" i="20"/>
  <c r="E30" i="20" s="1"/>
  <c r="D21" i="20"/>
  <c r="D30" i="20" s="1"/>
  <c r="C21" i="20"/>
  <c r="C30" i="20" s="1"/>
  <c r="L20" i="20"/>
  <c r="K20" i="20"/>
  <c r="J20" i="20"/>
  <c r="I20" i="20"/>
  <c r="H20" i="20"/>
  <c r="G20" i="20"/>
  <c r="F20" i="20"/>
  <c r="E20" i="20"/>
  <c r="D20" i="20"/>
  <c r="C20" i="20"/>
  <c r="L19" i="20"/>
  <c r="L29" i="20" s="1"/>
  <c r="K19" i="20"/>
  <c r="K29" i="20" s="1"/>
  <c r="J19" i="20"/>
  <c r="J29" i="20" s="1"/>
  <c r="I19" i="20"/>
  <c r="I29" i="20" s="1"/>
  <c r="H19" i="20"/>
  <c r="H29" i="20" s="1"/>
  <c r="G19" i="20"/>
  <c r="G29" i="20" s="1"/>
  <c r="F19" i="20"/>
  <c r="F29" i="20" s="1"/>
  <c r="E19" i="20"/>
  <c r="E29" i="20" s="1"/>
  <c r="D19" i="20"/>
  <c r="D29" i="20" s="1"/>
  <c r="C19" i="20"/>
  <c r="C29" i="20" s="1"/>
  <c r="L16" i="20"/>
  <c r="K16" i="20"/>
  <c r="J16" i="20"/>
  <c r="I16" i="20"/>
  <c r="H16" i="20"/>
  <c r="G16" i="20"/>
  <c r="F16" i="20"/>
  <c r="E16" i="20"/>
  <c r="D16" i="20"/>
  <c r="C16" i="20"/>
  <c r="L15" i="20"/>
  <c r="K15" i="20"/>
  <c r="J15" i="20"/>
  <c r="I15" i="20"/>
  <c r="H15" i="20"/>
  <c r="G15" i="20"/>
  <c r="F15" i="20"/>
  <c r="E15" i="20"/>
  <c r="D15" i="20"/>
  <c r="C15" i="20"/>
  <c r="L9" i="20"/>
  <c r="K9" i="20"/>
  <c r="J9" i="20"/>
  <c r="I9" i="20"/>
  <c r="H9" i="20"/>
  <c r="G9" i="20"/>
  <c r="F9" i="20"/>
  <c r="E9" i="20"/>
  <c r="D9" i="20"/>
  <c r="C9" i="20"/>
  <c r="L8" i="20"/>
  <c r="K8" i="20"/>
  <c r="J8" i="20"/>
  <c r="I8" i="20"/>
  <c r="H8" i="20"/>
  <c r="G8" i="20"/>
  <c r="F8" i="20"/>
  <c r="E8" i="20"/>
  <c r="D8" i="20"/>
  <c r="C8" i="20"/>
  <c r="L5" i="20"/>
  <c r="K5" i="20"/>
  <c r="J5" i="20"/>
  <c r="I5" i="20"/>
  <c r="H5" i="20"/>
  <c r="G5" i="20"/>
  <c r="F5" i="20"/>
  <c r="E5" i="20"/>
  <c r="D5" i="20"/>
  <c r="C5" i="20"/>
  <c r="L4" i="20"/>
  <c r="K4" i="20"/>
  <c r="J4" i="20"/>
  <c r="I4" i="20"/>
  <c r="H4" i="20"/>
  <c r="G4" i="20"/>
  <c r="F4" i="20"/>
  <c r="E4" i="20"/>
  <c r="D4" i="20"/>
  <c r="C4" i="20"/>
  <c r="L3" i="20"/>
  <c r="K3" i="20"/>
  <c r="J3" i="20"/>
  <c r="I3" i="20"/>
  <c r="H3" i="20"/>
  <c r="G3" i="20"/>
  <c r="F3" i="20"/>
  <c r="E3" i="20"/>
  <c r="D3" i="20"/>
  <c r="C3" i="20"/>
  <c r="U18" i="12"/>
  <c r="S18" i="12"/>
  <c r="Q18" i="12"/>
  <c r="P18" i="12"/>
  <c r="O18" i="12"/>
  <c r="U17" i="12"/>
  <c r="S17" i="12"/>
  <c r="Q17" i="12"/>
  <c r="P17" i="12"/>
  <c r="O17" i="12"/>
  <c r="BR9" i="12"/>
  <c r="BN9" i="12"/>
  <c r="BJ9" i="12"/>
  <c r="BF9" i="12"/>
  <c r="BB9" i="12"/>
  <c r="AX9" i="12"/>
  <c r="AT9" i="12"/>
  <c r="AP9" i="12"/>
  <c r="AR9" i="12" s="1"/>
  <c r="AL9" i="12"/>
  <c r="AH9" i="12"/>
  <c r="AD9" i="12"/>
  <c r="Z9" i="12"/>
  <c r="V9" i="12"/>
  <c r="V18" i="12" s="1"/>
  <c r="R9" i="12"/>
  <c r="BR8" i="12"/>
  <c r="BN8" i="12"/>
  <c r="BJ8" i="12"/>
  <c r="BF8" i="12"/>
  <c r="BB8" i="12"/>
  <c r="AX8" i="12"/>
  <c r="AT8" i="12"/>
  <c r="AP8" i="12"/>
  <c r="AL8" i="12"/>
  <c r="AH8" i="12"/>
  <c r="AD8" i="12"/>
  <c r="Z8" i="12"/>
  <c r="V8" i="12"/>
  <c r="V17" i="12" s="1"/>
  <c r="R8" i="12"/>
  <c r="BR7" i="12"/>
  <c r="BN7" i="12"/>
  <c r="BJ7" i="12"/>
  <c r="BF7" i="12"/>
  <c r="BB7" i="12"/>
  <c r="AX7" i="12"/>
  <c r="AT7" i="12"/>
  <c r="AP7" i="12"/>
  <c r="AL7" i="12"/>
  <c r="AH7" i="12"/>
  <c r="AD7" i="12"/>
  <c r="Z7" i="12"/>
  <c r="V7" i="12"/>
  <c r="R7" i="12"/>
  <c r="N7" i="12"/>
  <c r="J7" i="12"/>
  <c r="BR6" i="12"/>
  <c r="BN6" i="12"/>
  <c r="BJ6" i="12"/>
  <c r="BF6" i="12"/>
  <c r="BB6" i="12"/>
  <c r="AX6" i="12"/>
  <c r="AT6" i="12"/>
  <c r="AP6" i="12"/>
  <c r="AL6" i="12"/>
  <c r="AH6" i="12"/>
  <c r="AD6" i="12"/>
  <c r="Z6" i="12"/>
  <c r="V6" i="12"/>
  <c r="R6" i="12"/>
  <c r="N6" i="12"/>
  <c r="J6" i="12"/>
  <c r="W22" i="11"/>
  <c r="U22" i="11"/>
  <c r="T22" i="11"/>
  <c r="R22" i="11"/>
  <c r="Q22" i="11"/>
  <c r="O22" i="11"/>
  <c r="N22" i="11"/>
  <c r="L22" i="11"/>
  <c r="K22" i="11"/>
  <c r="I22" i="11"/>
  <c r="H22" i="11"/>
  <c r="F22" i="11"/>
  <c r="W21" i="11"/>
  <c r="U21" i="11"/>
  <c r="T21" i="11"/>
  <c r="R21" i="11"/>
  <c r="Q21" i="11"/>
  <c r="O21" i="11"/>
  <c r="N21" i="11"/>
  <c r="L21" i="11"/>
  <c r="K21" i="11"/>
  <c r="I21" i="11"/>
  <c r="H21" i="11"/>
  <c r="F21" i="11"/>
  <c r="W19" i="11"/>
  <c r="U19" i="11"/>
  <c r="T19" i="11"/>
  <c r="R19" i="11"/>
  <c r="Q19" i="11"/>
  <c r="O19" i="11"/>
  <c r="N19" i="11"/>
  <c r="L19" i="11"/>
  <c r="K19" i="11"/>
  <c r="I19" i="11"/>
  <c r="H19" i="11"/>
  <c r="F19" i="11"/>
  <c r="W18" i="11"/>
  <c r="U18" i="11"/>
  <c r="T18" i="11"/>
  <c r="R18" i="11"/>
  <c r="Q18" i="11"/>
  <c r="O18" i="11"/>
  <c r="N18" i="11"/>
  <c r="L18" i="11"/>
  <c r="K18" i="11"/>
  <c r="I18" i="11"/>
  <c r="H18" i="11"/>
  <c r="F18" i="11"/>
  <c r="W11" i="11"/>
  <c r="W23" i="11" s="1"/>
  <c r="U11" i="11"/>
  <c r="U23" i="11" s="1"/>
  <c r="T11" i="11"/>
  <c r="T23" i="11" s="1"/>
  <c r="R11" i="11"/>
  <c r="R23" i="11" s="1"/>
  <c r="Q11" i="11"/>
  <c r="Q23" i="11" s="1"/>
  <c r="O11" i="11"/>
  <c r="O23" i="11" s="1"/>
  <c r="N11" i="11"/>
  <c r="N23" i="11" s="1"/>
  <c r="L11" i="11"/>
  <c r="L23" i="11" s="1"/>
  <c r="K11" i="11"/>
  <c r="K23" i="11" s="1"/>
  <c r="I11" i="11"/>
  <c r="I23" i="11" s="1"/>
  <c r="H11" i="11"/>
  <c r="H23" i="11" s="1"/>
  <c r="F11" i="11"/>
  <c r="F23" i="11" s="1"/>
  <c r="E11" i="11"/>
  <c r="C11" i="11"/>
  <c r="V10" i="11"/>
  <c r="V22" i="11" s="1"/>
  <c r="S10" i="11"/>
  <c r="S22" i="11" s="1"/>
  <c r="P10" i="11"/>
  <c r="P22" i="11" s="1"/>
  <c r="M10" i="11"/>
  <c r="M22" i="11" s="1"/>
  <c r="J10" i="11"/>
  <c r="J22" i="11" s="1"/>
  <c r="G10" i="11"/>
  <c r="G22" i="11" s="1"/>
  <c r="D10" i="11"/>
  <c r="V9" i="11"/>
  <c r="S9" i="11"/>
  <c r="P9" i="11"/>
  <c r="M9" i="11"/>
  <c r="J9" i="11"/>
  <c r="G9" i="11"/>
  <c r="D9" i="11"/>
  <c r="D11" i="11" s="1"/>
  <c r="W8" i="11"/>
  <c r="W20" i="11" s="1"/>
  <c r="U8" i="11"/>
  <c r="U20" i="11" s="1"/>
  <c r="T8" i="11"/>
  <c r="T20" i="11" s="1"/>
  <c r="R8" i="11"/>
  <c r="R20" i="11" s="1"/>
  <c r="Q8" i="11"/>
  <c r="Q20" i="11" s="1"/>
  <c r="O8" i="11"/>
  <c r="O20" i="11" s="1"/>
  <c r="N8" i="11"/>
  <c r="N20" i="11" s="1"/>
  <c r="L8" i="11"/>
  <c r="L20" i="11" s="1"/>
  <c r="K8" i="11"/>
  <c r="K20" i="11" s="1"/>
  <c r="I8" i="11"/>
  <c r="I20" i="11" s="1"/>
  <c r="H8" i="11"/>
  <c r="H20" i="11" s="1"/>
  <c r="F8" i="11"/>
  <c r="F20" i="11" s="1"/>
  <c r="E8" i="11"/>
  <c r="C8" i="11"/>
  <c r="V7" i="11"/>
  <c r="V19" i="11" s="1"/>
  <c r="S7" i="11"/>
  <c r="S19" i="11" s="1"/>
  <c r="P7" i="11"/>
  <c r="P19" i="11" s="1"/>
  <c r="M7" i="11"/>
  <c r="M19" i="11" s="1"/>
  <c r="J7" i="11"/>
  <c r="J19" i="11" s="1"/>
  <c r="G7" i="11"/>
  <c r="G19" i="11" s="1"/>
  <c r="D7" i="11"/>
  <c r="V6" i="11"/>
  <c r="S6" i="11"/>
  <c r="P6" i="11"/>
  <c r="M6" i="11"/>
  <c r="J6" i="11"/>
  <c r="G6" i="11"/>
  <c r="D6" i="11"/>
  <c r="D8" i="11" s="1"/>
  <c r="C13" i="21" l="1"/>
  <c r="D13" i="21"/>
  <c r="E13" i="21"/>
  <c r="J13" i="21"/>
  <c r="K13" i="21"/>
  <c r="F24" i="20"/>
  <c r="C24" i="20"/>
  <c r="E24" i="20"/>
  <c r="G24" i="20"/>
  <c r="H24" i="20"/>
  <c r="I24" i="20"/>
  <c r="J24" i="20"/>
  <c r="K24" i="20"/>
  <c r="D24" i="20"/>
  <c r="L24" i="20"/>
  <c r="BS9" i="12"/>
  <c r="BP9" i="12"/>
  <c r="BK9" i="12"/>
  <c r="BH9" i="12"/>
  <c r="AZ9" i="12"/>
  <c r="BC9" i="12"/>
  <c r="AU9" i="12"/>
  <c r="AM9" i="12"/>
  <c r="AJ9" i="12"/>
  <c r="AE9" i="12"/>
  <c r="AB9" i="12"/>
  <c r="R18" i="12"/>
  <c r="W9" i="12"/>
  <c r="T9" i="12"/>
  <c r="T18" i="12" s="1"/>
  <c r="BP8" i="12"/>
  <c r="BS8" i="12"/>
  <c r="BK8" i="12"/>
  <c r="BH8" i="12"/>
  <c r="AZ8" i="12"/>
  <c r="BC8" i="12"/>
  <c r="AR8" i="12"/>
  <c r="AU8" i="12"/>
  <c r="AM8" i="12"/>
  <c r="AJ8" i="12"/>
  <c r="AE8" i="12"/>
  <c r="AB8" i="12"/>
  <c r="R17" i="12"/>
  <c r="T8" i="12"/>
  <c r="T17" i="12" s="1"/>
  <c r="W8" i="12"/>
  <c r="BP7" i="12"/>
  <c r="BS7" i="12"/>
  <c r="BH7" i="12"/>
  <c r="BK7" i="12"/>
  <c r="BC7" i="12"/>
  <c r="AZ7" i="12"/>
  <c r="AU7" i="12"/>
  <c r="AR7" i="12"/>
  <c r="AJ7" i="12"/>
  <c r="AM7" i="12"/>
  <c r="AB7" i="12"/>
  <c r="AE7" i="12"/>
  <c r="W7" i="12"/>
  <c r="T7" i="12"/>
  <c r="L7" i="12"/>
  <c r="O7" i="12"/>
  <c r="O16" i="12" s="1"/>
  <c r="BS6" i="12"/>
  <c r="BP6" i="12"/>
  <c r="BK6" i="12"/>
  <c r="BH6" i="12"/>
  <c r="AZ6" i="12"/>
  <c r="BC6" i="12"/>
  <c r="AU6" i="12"/>
  <c r="AR6" i="12"/>
  <c r="AM6" i="12"/>
  <c r="AJ6" i="12"/>
  <c r="AE6" i="12"/>
  <c r="AB6" i="12"/>
  <c r="W6" i="12"/>
  <c r="T6" i="12"/>
  <c r="L6" i="12"/>
  <c r="O6" i="12"/>
  <c r="O15" i="12" s="1"/>
  <c r="V21" i="11"/>
  <c r="V11" i="11"/>
  <c r="V23" i="11" s="1"/>
  <c r="S21" i="11"/>
  <c r="S11" i="11"/>
  <c r="S23" i="11" s="1"/>
  <c r="P11" i="11"/>
  <c r="P21" i="11"/>
  <c r="M21" i="11"/>
  <c r="M11" i="11"/>
  <c r="J11" i="11"/>
  <c r="J23" i="11" s="1"/>
  <c r="J21" i="11"/>
  <c r="G21" i="11"/>
  <c r="G11" i="11"/>
  <c r="G23" i="11" s="1"/>
  <c r="V18" i="11"/>
  <c r="V8" i="11"/>
  <c r="S18" i="11"/>
  <c r="S8" i="11"/>
  <c r="P8" i="11"/>
  <c r="P20" i="11" s="1"/>
  <c r="P18" i="11"/>
  <c r="M8" i="11"/>
  <c r="M18" i="11"/>
  <c r="J18" i="11"/>
  <c r="J8" i="11"/>
  <c r="J20" i="11" s="1"/>
  <c r="G8" i="11"/>
  <c r="G20" i="11" s="1"/>
  <c r="G18" i="11"/>
  <c r="V20" i="11" l="1"/>
  <c r="P23" i="11"/>
  <c r="M23" i="11"/>
  <c r="M20" i="11"/>
  <c r="S20" i="11"/>
  <c r="R27" i="8" l="1"/>
  <c r="S10" i="8"/>
  <c r="R26" i="8"/>
  <c r="S26" i="8" l="1"/>
  <c r="S11" i="8"/>
  <c r="R32" i="8"/>
  <c r="S16" i="8" l="1"/>
  <c r="S32" i="8" s="1"/>
  <c r="S27" i="8"/>
</calcChain>
</file>

<file path=xl/sharedStrings.xml><?xml version="1.0" encoding="utf-8"?>
<sst xmlns="http://schemas.openxmlformats.org/spreadsheetml/2006/main" count="2494" uniqueCount="611">
  <si>
    <t>Part II. Annual Results</t>
  </si>
  <si>
    <t>第二部　通期業績</t>
  </si>
  <si>
    <t>連結貸借対照表 Consolidated Balance Sheets　   (3月31日現在　As of March 31)</t>
  </si>
  <si>
    <t>資産の部</t>
  </si>
  <si>
    <t>Assets</t>
  </si>
  <si>
    <t>（Unit: Millions of yen / 単位：百万円）</t>
  </si>
  <si>
    <t>流動資産</t>
  </si>
  <si>
    <t>Current assets</t>
  </si>
  <si>
    <t>FY2015</t>
  </si>
  <si>
    <t>FY2016</t>
  </si>
  <si>
    <t>FY2017</t>
  </si>
  <si>
    <t>FY2018</t>
  </si>
  <si>
    <t>FY2019</t>
  </si>
  <si>
    <t>FY2020</t>
  </si>
  <si>
    <t>FY2021</t>
  </si>
  <si>
    <t>FY2022</t>
  </si>
  <si>
    <t>FY2023</t>
  </si>
  <si>
    <t>FY2024</t>
  </si>
  <si>
    <t>FY2025</t>
  </si>
  <si>
    <t>現金及び預金</t>
  </si>
  <si>
    <t>Cash and deposits</t>
  </si>
  <si>
    <t>受取手形、売掛金及び契約資産</t>
  </si>
  <si>
    <t>Notes and accounts receivable - trade, and contract assets</t>
  </si>
  <si>
    <t>商品及び製品</t>
  </si>
  <si>
    <t>Merchandise and finished goods</t>
  </si>
  <si>
    <t>仕掛品</t>
  </si>
  <si>
    <t>Work in process</t>
  </si>
  <si>
    <t>原材料及び貯蔵品</t>
  </si>
  <si>
    <t>Raw materials and supplies</t>
  </si>
  <si>
    <t>繰延税金資産</t>
  </si>
  <si>
    <t>Deferred tax assets</t>
  </si>
  <si>
    <t>未収還付法人税等</t>
  </si>
  <si>
    <t>Income taxes refund receivable</t>
  </si>
  <si>
    <t>未収消費税等</t>
  </si>
  <si>
    <t>Consumption taxes refund receivable</t>
  </si>
  <si>
    <t>その他</t>
  </si>
  <si>
    <t>Other</t>
  </si>
  <si>
    <t>貸倒引当金</t>
  </si>
  <si>
    <t>Allowance for doubtful accounts</t>
  </si>
  <si>
    <t>流動資産合計</t>
  </si>
  <si>
    <t xml:space="preserve">Total current assets </t>
  </si>
  <si>
    <t>固定資産</t>
  </si>
  <si>
    <t>Non-current assets</t>
  </si>
  <si>
    <t>有形固定資産</t>
  </si>
  <si>
    <t>Property, plant and equipment</t>
  </si>
  <si>
    <t>建物及び構築物（純額）</t>
  </si>
  <si>
    <t>Buildings and structures, net</t>
  </si>
  <si>
    <t>機械装置及び運搬具（純額）</t>
  </si>
  <si>
    <t>Machinery, equipment and vehicles, net</t>
  </si>
  <si>
    <t>工具、器具及び備品（純額）</t>
  </si>
  <si>
    <t>Tools, furniture and fixtures, net</t>
  </si>
  <si>
    <t>土地</t>
  </si>
  <si>
    <t>Land</t>
  </si>
  <si>
    <t>リース資産（純額）</t>
  </si>
  <si>
    <t>Leased assets, net</t>
  </si>
  <si>
    <t>建設仮勘定</t>
  </si>
  <si>
    <t>Construction in progress</t>
  </si>
  <si>
    <t xml:space="preserve">有形固定資産合計 </t>
  </si>
  <si>
    <t>Total property, plant and equipment</t>
  </si>
  <si>
    <t>無形固定資産</t>
  </si>
  <si>
    <t>Intangible assets</t>
  </si>
  <si>
    <t>ソフトウエア</t>
  </si>
  <si>
    <t>Software</t>
  </si>
  <si>
    <t>リース資産</t>
  </si>
  <si>
    <t>Leased assets</t>
  </si>
  <si>
    <t>のれん</t>
  </si>
  <si>
    <t>Goodwill</t>
  </si>
  <si>
    <t>無形固定資産合計</t>
  </si>
  <si>
    <t>Total intangible assets</t>
  </si>
  <si>
    <t>投資その他の資産</t>
  </si>
  <si>
    <t>Investments and other assets</t>
  </si>
  <si>
    <t>投資有価証券</t>
  </si>
  <si>
    <t>Investment securities</t>
  </si>
  <si>
    <t xml:space="preserve">Deferred tax assets </t>
  </si>
  <si>
    <t xml:space="preserve">Other </t>
  </si>
  <si>
    <t xml:space="preserve">投資その他の資産合計 </t>
  </si>
  <si>
    <t xml:space="preserve">Total investments and other assets </t>
  </si>
  <si>
    <t xml:space="preserve">固定資産合計 </t>
  </si>
  <si>
    <t>Total non-current assets</t>
  </si>
  <si>
    <t>繰延資産</t>
  </si>
  <si>
    <t>Deferred assets</t>
  </si>
  <si>
    <t>株式交付費</t>
  </si>
  <si>
    <t>Share issuance costs</t>
  </si>
  <si>
    <t>社債発行費</t>
  </si>
  <si>
    <t>Bond issuance costs</t>
  </si>
  <si>
    <t>繰延資産合計</t>
  </si>
  <si>
    <t>Total deferred assets</t>
  </si>
  <si>
    <t xml:space="preserve">資産合計 </t>
  </si>
  <si>
    <t>Total assets</t>
  </si>
  <si>
    <t>JEOL IR Databook</t>
  </si>
  <si>
    <t>目次</t>
  </si>
  <si>
    <t>Index</t>
  </si>
  <si>
    <t>第一部　四半期業績</t>
  </si>
  <si>
    <t>Part I. Quarterly Results</t>
  </si>
  <si>
    <t>連結業績の推移</t>
  </si>
  <si>
    <t xml:space="preserve"> Consolidated Performance</t>
  </si>
  <si>
    <t>2-1</t>
  </si>
  <si>
    <t>セグメント別業績</t>
  </si>
  <si>
    <t xml:space="preserve"> Business Segment Results</t>
  </si>
  <si>
    <t>2-2</t>
  </si>
  <si>
    <t>主要製品群別売上高（半期ごと）</t>
  </si>
  <si>
    <t xml:space="preserve"> Net Sales by Major Product Category （Half-Yearly Results）</t>
  </si>
  <si>
    <t>3-1</t>
  </si>
  <si>
    <t>地域別売上高（全社 / 理科学・計測）</t>
  </si>
  <si>
    <t xml:space="preserve"> Net Sales by Region (Consolidated / Scientific/Metrology )</t>
  </si>
  <si>
    <t>3-2</t>
  </si>
  <si>
    <t>地域別売上高（産業 / 医用）</t>
  </si>
  <si>
    <t xml:space="preserve"> Net Sales by Region (Industrial / Medical)</t>
  </si>
  <si>
    <t>4-1</t>
  </si>
  <si>
    <t>主要機種別売上台数（理科学・計測）</t>
  </si>
  <si>
    <t xml:space="preserve"> Unit Sales by Major Model (Scientific/Metrology)</t>
  </si>
  <si>
    <t>4-2</t>
  </si>
  <si>
    <t>主要機種別売上台数・受注台数（産業）</t>
  </si>
  <si>
    <t xml:space="preserve"> Unit Sales &amp; Orders by Major Model (Industrial)</t>
  </si>
  <si>
    <t>5-1</t>
  </si>
  <si>
    <t>連結貸借対照表　資産の部</t>
  </si>
  <si>
    <t xml:space="preserve"> Consolidated Balance Sheets: Assets</t>
  </si>
  <si>
    <t>5-2</t>
  </si>
  <si>
    <t>連結貸借対照表　負債の部及び純資産の部</t>
  </si>
  <si>
    <t xml:space="preserve"> Consolidated Balance Sheets: Liabilities and Net assets</t>
  </si>
  <si>
    <t>6</t>
  </si>
  <si>
    <t>連結損益計算書</t>
  </si>
  <si>
    <t xml:space="preserve"> Consolidated Statement of Income</t>
  </si>
  <si>
    <t>7-1</t>
  </si>
  <si>
    <t>連結キャッシュフロー計算書　営業CF</t>
  </si>
  <si>
    <t xml:space="preserve"> Consolidated Statement of Cash Flows from Operating Activities</t>
  </si>
  <si>
    <t>7-2</t>
  </si>
  <si>
    <t>連結キャッシュフロー計算書　投資CF・財務CF</t>
  </si>
  <si>
    <t xml:space="preserve"> Consolidated Statement of Cash Flows  from Investing Activities and  Financing Activities</t>
  </si>
  <si>
    <t>8</t>
  </si>
  <si>
    <t>現金及び現金同等物の期末残高</t>
  </si>
  <si>
    <t xml:space="preserve"> Cash and Cash Equivalents, End of Year</t>
  </si>
  <si>
    <t>9</t>
  </si>
  <si>
    <t>収益性、効率性</t>
  </si>
  <si>
    <t xml:space="preserve"> Profitability &amp; Efficiency</t>
  </si>
  <si>
    <t>10</t>
  </si>
  <si>
    <t>安全性</t>
  </si>
  <si>
    <t xml:space="preserve"> Safety</t>
  </si>
  <si>
    <t>11</t>
  </si>
  <si>
    <t>1株当たり情報、配当金・配当性向</t>
  </si>
  <si>
    <t xml:space="preserve"> Per Share Information, Dividend &amp; Payout Ratio</t>
  </si>
  <si>
    <t xml:space="preserve">  1. Consolidated Performance </t>
  </si>
  <si>
    <t xml:space="preserve">  1. 連結業績の推移</t>
  </si>
  <si>
    <t>1Q</t>
  </si>
  <si>
    <t>2Q</t>
  </si>
  <si>
    <t>1H</t>
  </si>
  <si>
    <t>3Q</t>
  </si>
  <si>
    <t>9M</t>
  </si>
  <si>
    <t>4Q</t>
  </si>
  <si>
    <t>2H</t>
  </si>
  <si>
    <t>FY</t>
  </si>
  <si>
    <t>Net sales</t>
  </si>
  <si>
    <t>Cost of sales</t>
  </si>
  <si>
    <t>売上原価</t>
  </si>
  <si>
    <t>Gross profit</t>
  </si>
  <si>
    <t>売上総利益</t>
  </si>
  <si>
    <t>Operating profit</t>
  </si>
  <si>
    <t>営業利益</t>
  </si>
  <si>
    <t>営業利益率</t>
  </si>
  <si>
    <t>Ordinary profit</t>
  </si>
  <si>
    <t>経常利益</t>
  </si>
  <si>
    <t>親会社株主に帰属する当期純利益</t>
  </si>
  <si>
    <t>研究開発費</t>
  </si>
  <si>
    <t>減価償却費</t>
  </si>
  <si>
    <t>為替（期中平均レート）（単位：円）</t>
  </si>
  <si>
    <t>Foreign Exchange Rates in JPY</t>
  </si>
  <si>
    <t>USD</t>
  </si>
  <si>
    <t>EUR</t>
  </si>
  <si>
    <t>YoY　前年同期比</t>
  </si>
  <si>
    <t>FY16/FY15</t>
  </si>
  <si>
    <t>FY17/FY16</t>
  </si>
  <si>
    <t>FY18/FY17</t>
  </si>
  <si>
    <t>FY19/FY18</t>
  </si>
  <si>
    <t>FY20/FY19</t>
  </si>
  <si>
    <t>FY21/FY20</t>
  </si>
  <si>
    <t>FY22/FY21</t>
  </si>
  <si>
    <t>FY23/FY22</t>
  </si>
  <si>
    <t>FY24/FY23</t>
  </si>
  <si>
    <t>FY25/FY24</t>
  </si>
  <si>
    <t>売上高</t>
  </si>
  <si>
    <t>Net sales
売上高</t>
  </si>
  <si>
    <t>Cost of sales
売上原価</t>
  </si>
  <si>
    <t>Gross profit
売上総利益</t>
  </si>
  <si>
    <t>Selling, general and administrative expenses 
販売費及び一般管理費</t>
  </si>
  <si>
    <t>Operating profit
営業利益</t>
  </si>
  <si>
    <t>Ordinary profit
経常利益</t>
  </si>
  <si>
    <t>Profit attributable to owners of parent
親会社株主に帰属する当期純利益</t>
  </si>
  <si>
    <t>R&amp;D expenses 
研究開発費</t>
  </si>
  <si>
    <t>Ratio of R&amp;D expenses to sales 
研究開発費率</t>
  </si>
  <si>
    <t>Capital expenditure
設備投資</t>
  </si>
  <si>
    <t>Assets depreciation
減価償却費</t>
  </si>
  <si>
    <t>2-1.  Business Segment Results
2-1. セグメント別業績</t>
  </si>
  <si>
    <t>Scientific/Metrology
Instruments 
理科学・計測機器</t>
  </si>
  <si>
    <t>Industrial Equipment
産業機器</t>
  </si>
  <si>
    <t>Medical Equipment
医用機器</t>
  </si>
  <si>
    <t>Corporate expenses
全社費用</t>
  </si>
  <si>
    <t>Consolidated
連結</t>
  </si>
  <si>
    <t>Transmission Electron Microscopes
透過電子顕微鏡</t>
  </si>
  <si>
    <t>Scanning Electron Microscopes
走査電子顕微鏡</t>
  </si>
  <si>
    <t>Surface Analysis Instruments
表面分析装置</t>
  </si>
  <si>
    <t>Nuclear Magnetic Resonance Spectrometers
核磁気共鳴装置</t>
  </si>
  <si>
    <t>Mass Spectrometers
質量分析計</t>
  </si>
  <si>
    <t>Total Scientific and Metrology Instruments
理科学計測機器 計</t>
  </si>
  <si>
    <t>Semiconductor-related Equipment
半導体関連機器</t>
  </si>
  <si>
    <t>Other Industrial Equipment
その他の産業機器</t>
  </si>
  <si>
    <t>Total Industrial Equipment
産業機器 計</t>
  </si>
  <si>
    <t>連結</t>
  </si>
  <si>
    <t>Total Net Sales
売上高 計</t>
  </si>
  <si>
    <t>3-1.  Net Sales by Region (Consolidated / Scientific/Metrology )
3-1. 地域別売上高（全社 / 理科学・計測）</t>
  </si>
  <si>
    <t>(1) Consolidated
(1)全社</t>
  </si>
  <si>
    <t>Japan
日本</t>
  </si>
  <si>
    <t>North, Central, and South America
北中南米</t>
  </si>
  <si>
    <t>China
中国</t>
  </si>
  <si>
    <t>Other
その他</t>
  </si>
  <si>
    <t>Total
合計</t>
  </si>
  <si>
    <t>(2)Scientific/Metrology Instruments
(2)理科学・計測機器</t>
  </si>
  <si>
    <t>3-2.  Net Sales by Region (Industrial / Medical)
3-2. 地域別売上高（産業 / 医用）</t>
  </si>
  <si>
    <t>(3)Industrial Equipment
(3)産業機器</t>
  </si>
  <si>
    <t>(4)Medical Equipment
(4)医用機器</t>
  </si>
  <si>
    <t>4-1. Unit Sales by Major Model (Scientific/Metrology)
4-1. 主要機種別売上台数（理科学・計測機器）</t>
  </si>
  <si>
    <t>Scientific/Metrology Instruments
理科学・計測機器</t>
  </si>
  <si>
    <t>（Unit: Units / 単位：台）</t>
  </si>
  <si>
    <t>200kV TEM</t>
  </si>
  <si>
    <t>300kV TEM</t>
  </si>
  <si>
    <t>NMR (Japan)
NMR（国内）</t>
  </si>
  <si>
    <t>NMR (Overseas)
NMR（海外）</t>
  </si>
  <si>
    <t>YoY 前年同期比</t>
  </si>
  <si>
    <t>4-2.  Unit Sales &amp; Orders by Major Model (Industrial)
4-2. 主要機種別売上台数・受注台数（産業機器）</t>
  </si>
  <si>
    <t>FY2012</t>
  </si>
  <si>
    <t>FY2013</t>
  </si>
  <si>
    <t>FY2014</t>
  </si>
  <si>
    <t>MBMW Platform Units Orders
MBMWプラットフォーム台数 受注</t>
  </si>
  <si>
    <t>MBMW Platform Units Sales
MBMWプラットフォーム台数 売上</t>
  </si>
  <si>
    <t>Single-Beam Mask Writer Units (3050/3200) Orders
シングルEB台数（3050/3200） 受注</t>
  </si>
  <si>
    <t>Single-Beam Mask Writer Units (3050/3200) Sales
シングルEB台数（3050/3200） 売上</t>
  </si>
  <si>
    <t>負債の部</t>
  </si>
  <si>
    <t>Liabilities</t>
  </si>
  <si>
    <t>流動負債</t>
  </si>
  <si>
    <t>Current liabilities</t>
  </si>
  <si>
    <t>支払手形及び買掛金</t>
  </si>
  <si>
    <t>Notes and accounts payable - trade</t>
  </si>
  <si>
    <t>電子記録債務</t>
  </si>
  <si>
    <t>Electronically recorded obligations - operating</t>
  </si>
  <si>
    <t>短期借入金及び1年内返済予定の長期借入金</t>
  </si>
  <si>
    <t>Short-term borrowings / Current portion of long-term borrowings</t>
  </si>
  <si>
    <t>1年内償還予定の社債</t>
  </si>
  <si>
    <t>Current portion of bonds payable</t>
  </si>
  <si>
    <t>リース債務</t>
  </si>
  <si>
    <t>Lease liabilities</t>
  </si>
  <si>
    <t>未払金</t>
  </si>
  <si>
    <t>Accounts payable - other</t>
  </si>
  <si>
    <t>未払法人税等</t>
  </si>
  <si>
    <t>Income taxes payable</t>
  </si>
  <si>
    <t>未払消費税等</t>
  </si>
  <si>
    <t>Accrued consumption taxes</t>
  </si>
  <si>
    <t>繰延税金負債</t>
  </si>
  <si>
    <t>Deferred tax liabilities</t>
  </si>
  <si>
    <t>前受金／契約負債</t>
  </si>
  <si>
    <t>Advances received / Contract liabilities</t>
  </si>
  <si>
    <t>賞与引当金</t>
  </si>
  <si>
    <t>Provision for bonuses</t>
  </si>
  <si>
    <t xml:space="preserve">流動負債合計 </t>
  </si>
  <si>
    <t>Total current liabilities</t>
  </si>
  <si>
    <t>固定負債</t>
  </si>
  <si>
    <t>Non-current liabilities</t>
  </si>
  <si>
    <t>社債</t>
  </si>
  <si>
    <t>Bonds payable</t>
  </si>
  <si>
    <t>長期借入金</t>
  </si>
  <si>
    <t>Long-term borrowings</t>
  </si>
  <si>
    <t>役員退職慰労引当金</t>
  </si>
  <si>
    <t>Provision for retirement benefits for directors (and other officers)</t>
  </si>
  <si>
    <t>役員株式給付引当金</t>
  </si>
  <si>
    <t>Provision for share awards for directors (and other officers)</t>
  </si>
  <si>
    <t>退職給付に係る負債</t>
  </si>
  <si>
    <t>Retirement benefit liability</t>
  </si>
  <si>
    <t>資産除去債務</t>
  </si>
  <si>
    <t>Asset retirement obligations</t>
  </si>
  <si>
    <t xml:space="preserve">固定負債合計 </t>
  </si>
  <si>
    <t>Total non-current liabilities</t>
  </si>
  <si>
    <t xml:space="preserve">負債合計 </t>
  </si>
  <si>
    <t>Total liabilities</t>
  </si>
  <si>
    <t>純資産の部</t>
  </si>
  <si>
    <t>Net assets</t>
  </si>
  <si>
    <t>株主資本</t>
  </si>
  <si>
    <t>Shareholders' equity</t>
  </si>
  <si>
    <t>資本金</t>
  </si>
  <si>
    <t>Share capital</t>
  </si>
  <si>
    <t>資本剰余金</t>
  </si>
  <si>
    <t>Capital surplus</t>
  </si>
  <si>
    <t>利益剰余金</t>
  </si>
  <si>
    <t>Retained earnings</t>
  </si>
  <si>
    <t>自己株式</t>
  </si>
  <si>
    <t>Treasury shares</t>
  </si>
  <si>
    <t xml:space="preserve">株主資本合計 </t>
  </si>
  <si>
    <t>Total shareholders' equity</t>
  </si>
  <si>
    <t>その他の包括利益累計額</t>
  </si>
  <si>
    <t>Accumulated other comprehensive income</t>
  </si>
  <si>
    <t>その他有価証券評価差額金</t>
  </si>
  <si>
    <t>Valuation difference on available-for-sale securities</t>
  </si>
  <si>
    <t>繰延ヘッジ損益</t>
  </si>
  <si>
    <t>Deferred gains or losses on hedges</t>
  </si>
  <si>
    <t>為替換算調整勘定</t>
  </si>
  <si>
    <t>Foreign currency translation adjustment</t>
  </si>
  <si>
    <t>退職給付に係る調整累計額</t>
  </si>
  <si>
    <t>Remeasurements of defined benefit plans</t>
  </si>
  <si>
    <t xml:space="preserve">その他の包括利益累計額合計 </t>
  </si>
  <si>
    <t>Total accumulated other comprehensive income</t>
  </si>
  <si>
    <t>純資産合計　</t>
  </si>
  <si>
    <t>Total net assets</t>
  </si>
  <si>
    <t xml:space="preserve">負債及び純資産合計 </t>
  </si>
  <si>
    <t>Total liabilities and net assets</t>
  </si>
  <si>
    <t>Research and development expenses</t>
  </si>
  <si>
    <t>販売費及び一般管理費 計</t>
  </si>
  <si>
    <t>Total selling, general and administrative expenses</t>
  </si>
  <si>
    <t>営業外収益</t>
  </si>
  <si>
    <t>Non-Operating profit</t>
  </si>
  <si>
    <t>受取利息</t>
  </si>
  <si>
    <t>Interest income</t>
  </si>
  <si>
    <t>受取配当金</t>
  </si>
  <si>
    <t>Dividend income</t>
  </si>
  <si>
    <t>受取保険金</t>
  </si>
  <si>
    <t>Insurance claim income</t>
  </si>
  <si>
    <t>受託研究収入</t>
  </si>
  <si>
    <t>Revenue from acceptance of development services</t>
  </si>
  <si>
    <t>持分法による投資利益</t>
  </si>
  <si>
    <t>Share of profit of entities accounted for using equity method</t>
  </si>
  <si>
    <t>為替差益</t>
  </si>
  <si>
    <t>Foreign exchange gains</t>
  </si>
  <si>
    <t>補助金収入</t>
  </si>
  <si>
    <t>Subsidy income</t>
  </si>
  <si>
    <t xml:space="preserve">営業外収益合計 </t>
  </si>
  <si>
    <t>Total non-Operating profit</t>
  </si>
  <si>
    <t>営業外費用</t>
  </si>
  <si>
    <t>Non-operating expenses</t>
  </si>
  <si>
    <t>支払利息</t>
  </si>
  <si>
    <t>Interest expenses</t>
  </si>
  <si>
    <t>売上債権売却損</t>
  </si>
  <si>
    <t>Loss on sale of trade receivables</t>
  </si>
  <si>
    <t>為替差損</t>
  </si>
  <si>
    <t>Foreign exchange losses</t>
  </si>
  <si>
    <t>支払手数料</t>
  </si>
  <si>
    <t>Commission expenses</t>
  </si>
  <si>
    <t>保険解約損</t>
  </si>
  <si>
    <t>Loss on cancellation of insurance policies</t>
  </si>
  <si>
    <t>和解金</t>
  </si>
  <si>
    <t>Settlement payments</t>
  </si>
  <si>
    <t xml:space="preserve">営業外費用合計 </t>
  </si>
  <si>
    <t>Total non-operating expenses</t>
  </si>
  <si>
    <t>特別利益</t>
  </si>
  <si>
    <t>ExtraOrdinary profit</t>
  </si>
  <si>
    <t>固定資産売却益</t>
  </si>
  <si>
    <t>Gain on sale of non-current assets</t>
  </si>
  <si>
    <t>投資有価証券売却益</t>
  </si>
  <si>
    <t>Gain on sale of investment securities</t>
  </si>
  <si>
    <t>関係会社株式売却益</t>
  </si>
  <si>
    <t>Gain on sale of shares of subsidiaries and associates</t>
  </si>
  <si>
    <t>段階取得に係る差益</t>
  </si>
  <si>
    <t>Gain on step acquisitions</t>
  </si>
  <si>
    <t xml:space="preserve">特別利益合計 </t>
  </si>
  <si>
    <t>Total extraOrdinary profit</t>
  </si>
  <si>
    <t>特別損失</t>
  </si>
  <si>
    <t>Extraordinary losses</t>
  </si>
  <si>
    <t>固定資産売却損</t>
  </si>
  <si>
    <t>Loss on sale of non-current assets</t>
  </si>
  <si>
    <t>固定資産除却損</t>
  </si>
  <si>
    <t>Loss on retirement of non-current assets</t>
  </si>
  <si>
    <t>投資有価証券評価損</t>
  </si>
  <si>
    <t>Loss on valuation of investment securities</t>
  </si>
  <si>
    <t>関係会社整理損</t>
  </si>
  <si>
    <t>Loss on liquidation of subsidiaries and associates</t>
  </si>
  <si>
    <t>減損損失</t>
  </si>
  <si>
    <t>Impairment losses</t>
  </si>
  <si>
    <t>事業整理損</t>
  </si>
  <si>
    <t>Loss on business restructuring</t>
  </si>
  <si>
    <t xml:space="preserve">たな卸資産評価損 </t>
  </si>
  <si>
    <t>Loss on write-down of inventories</t>
  </si>
  <si>
    <t xml:space="preserve">環境対策費 </t>
  </si>
  <si>
    <t>Environmental preservation expenses</t>
  </si>
  <si>
    <t xml:space="preserve">その他 </t>
  </si>
  <si>
    <t>特別損失合計</t>
  </si>
  <si>
    <t>Total extraordinary losses</t>
  </si>
  <si>
    <t>税金等調整前当期純利益</t>
  </si>
  <si>
    <t>Profit before income taxes</t>
  </si>
  <si>
    <t>法人税、住民税及び事業税</t>
  </si>
  <si>
    <t>Income taxes - current</t>
  </si>
  <si>
    <t>法人税等調整額</t>
  </si>
  <si>
    <t>Income taxes - deferred</t>
  </si>
  <si>
    <t xml:space="preserve">　法人税等合計 </t>
  </si>
  <si>
    <t>Total income taxes</t>
  </si>
  <si>
    <t>当期純利益</t>
  </si>
  <si>
    <t>Profit</t>
  </si>
  <si>
    <t xml:space="preserve">Profit attributable to owners of parent </t>
  </si>
  <si>
    <t>連結キャッシュフロー計算書  Consolidated Statement of Cash Flows （3月31日に終了する各年　Years ended March 31)</t>
  </si>
  <si>
    <t>営業活動によるキャッシュフロー</t>
  </si>
  <si>
    <t>Cash flows from operating activities</t>
  </si>
  <si>
    <t>Depreciation</t>
  </si>
  <si>
    <t>のれん償却額</t>
  </si>
  <si>
    <t>Amortization of goodwill</t>
  </si>
  <si>
    <t>賞与引当金の増減額</t>
  </si>
  <si>
    <t>Increase (decrease) in provision for bonuses</t>
  </si>
  <si>
    <t>退職給付に係る負債の増減額</t>
  </si>
  <si>
    <t>Increase (decrease) in retirement benefit liability</t>
  </si>
  <si>
    <t>役員退職慰労引当金の増減額</t>
  </si>
  <si>
    <t>Increase (decrease) in provision for retirement benefits for directors (and other officers)</t>
  </si>
  <si>
    <t>役員株式給付引当金の増減額</t>
  </si>
  <si>
    <t>Increase (decrease) in provision for share awards for directors (and other officers)</t>
  </si>
  <si>
    <t>固定資産除売却損益</t>
  </si>
  <si>
    <t>Loss (gain) on sale and retirement of non-current assets</t>
  </si>
  <si>
    <t>投資有価証券売却損益</t>
  </si>
  <si>
    <t>Loss (gain) on sale of investment securities</t>
  </si>
  <si>
    <t>投資有価証券評価損益</t>
  </si>
  <si>
    <t>Loss (gain) on valuation of investment securities</t>
  </si>
  <si>
    <t>関係会社株式売却損益</t>
  </si>
  <si>
    <t>Loss (gain) on sale of shares of subsidiaries and associates</t>
  </si>
  <si>
    <t>段階取得に係る差損益</t>
  </si>
  <si>
    <t>Loss (gain) on step acquisitions</t>
  </si>
  <si>
    <t>持分法による投資損益</t>
  </si>
  <si>
    <t>Share of loss (profit) of entities accounted for using equity method</t>
  </si>
  <si>
    <t>退職給付制度改定損</t>
  </si>
  <si>
    <t>Loss on revision of retirement benefit plan</t>
  </si>
  <si>
    <t>受取利息及び受取配当金</t>
  </si>
  <si>
    <t>Interest and dividend income</t>
  </si>
  <si>
    <t>Loss on sales of notes and accounts receivable - trade</t>
  </si>
  <si>
    <t>売上債権の増減額</t>
  </si>
  <si>
    <t>Decrease (increase) in trade receivables</t>
  </si>
  <si>
    <t>棚卸資産の増減額</t>
  </si>
  <si>
    <t>Decrease (increase) in inventories</t>
  </si>
  <si>
    <t>仕入債務の増減額</t>
  </si>
  <si>
    <t>Increase (decrease) in trade payables</t>
  </si>
  <si>
    <t>未払又は未収消費税等の増減額</t>
  </si>
  <si>
    <t>Increase/decrease in consumption taxes payable/consumption taxes refund receivable</t>
  </si>
  <si>
    <t>前受金／契約負債の増減額</t>
  </si>
  <si>
    <t>Increase (decrease) in advances received / contract liabilities</t>
  </si>
  <si>
    <t>Other, net</t>
  </si>
  <si>
    <t>小計</t>
  </si>
  <si>
    <t>Subtotal</t>
  </si>
  <si>
    <t>利息及び配当金の受取額</t>
  </si>
  <si>
    <t>Interest and dividends received</t>
  </si>
  <si>
    <t>利息の支払額</t>
  </si>
  <si>
    <t>Interest paid</t>
  </si>
  <si>
    <t>売上債権売却による支払額</t>
  </si>
  <si>
    <t>Loss on sales of notes and accounts receivable - trade - paid</t>
  </si>
  <si>
    <t>法人税等の支払額又は還付額</t>
  </si>
  <si>
    <t>Income taxes refund (paid)</t>
  </si>
  <si>
    <t>補助金の受取額</t>
  </si>
  <si>
    <t>Subsidies received</t>
  </si>
  <si>
    <t xml:space="preserve">営業活動によるキャッシュフロー </t>
  </si>
  <si>
    <t xml:space="preserve">Net cash provided by (used in) operating activities </t>
  </si>
  <si>
    <t>投資活動によるキャッシュフロー</t>
  </si>
  <si>
    <t>Cash flows from investing activities</t>
  </si>
  <si>
    <t>定期預金の増減額</t>
  </si>
  <si>
    <t>Decrease (increase) in time deposits</t>
  </si>
  <si>
    <t>投資有価証券の取得による支出</t>
  </si>
  <si>
    <t>Purchase of investment securities</t>
  </si>
  <si>
    <t>投資有価証券の売却による収入</t>
  </si>
  <si>
    <t>Proceeds from sale of investment securities</t>
  </si>
  <si>
    <t>関係会社株式の取得による支出</t>
  </si>
  <si>
    <t>Purchase of shares of subsidiaries and associates</t>
  </si>
  <si>
    <t>関係会社株式の売却による収入</t>
  </si>
  <si>
    <t>Proceeds from sale of shares of subsidiaries and associates</t>
  </si>
  <si>
    <t>有形固定資産の取得による支出</t>
  </si>
  <si>
    <t>Purchase of property, plant and equipment</t>
  </si>
  <si>
    <t>有形固定資産の売却による収入</t>
  </si>
  <si>
    <t>Proceeds from sale of property, plant and equipment</t>
  </si>
  <si>
    <t>無形固定資産の取得による支出</t>
  </si>
  <si>
    <t>Purchase of intangible assets</t>
  </si>
  <si>
    <t>連結の範囲の変更を伴う子会社株式の取得による支出</t>
  </si>
  <si>
    <t>Purchase of shares of subsidiaries resulting in change in scope of consolidation</t>
  </si>
  <si>
    <t>子会社株式の取得による支出</t>
  </si>
  <si>
    <t>Purchase of shares of subsidiaries</t>
  </si>
  <si>
    <t>長期貸付金の回収による収入</t>
  </si>
  <si>
    <t>Proceeds from collection of long-term loans receivable</t>
  </si>
  <si>
    <t>事業譲受による支出</t>
  </si>
  <si>
    <t>Payments for acquisition of businesses</t>
  </si>
  <si>
    <t xml:space="preserve">投資活動によるキャッシュフロー </t>
  </si>
  <si>
    <t>Net cash provided by (used in) investing activities</t>
  </si>
  <si>
    <t>財務活動によるキャッシュフロー</t>
  </si>
  <si>
    <t>Cash flows from financing activities</t>
  </si>
  <si>
    <t>短期借入金の増減額／純増減額</t>
  </si>
  <si>
    <t>Net increase (decrease) in short-term borrowings</t>
  </si>
  <si>
    <t>長期借入れによる収入</t>
  </si>
  <si>
    <t>Proceeds from long-term borrowings</t>
  </si>
  <si>
    <t>長期借入金の返済による支出</t>
  </si>
  <si>
    <t>Repayments of long-term borrowings</t>
  </si>
  <si>
    <t>社債の発行による収入</t>
  </si>
  <si>
    <t>Proceeds from issuance of bonds</t>
  </si>
  <si>
    <t>社債の償還による支出</t>
  </si>
  <si>
    <t>Redemption of bonds</t>
  </si>
  <si>
    <t>株式の発行による収入</t>
  </si>
  <si>
    <t>Proceeds from issuance of shares</t>
  </si>
  <si>
    <t>自己株式の処分による収入</t>
  </si>
  <si>
    <t>Proceeds from disposal of treasury shares</t>
  </si>
  <si>
    <t>自己株式の取得による支出</t>
  </si>
  <si>
    <t>Purchase of treasury shares</t>
  </si>
  <si>
    <t>配当金の支払額</t>
  </si>
  <si>
    <t>Dividends paid</t>
  </si>
  <si>
    <t>セール・アンド・リースバックによる収入</t>
  </si>
  <si>
    <t>Proceeds from sales and leasebacks</t>
  </si>
  <si>
    <t xml:space="preserve">財務活動によるキャッシュフロー </t>
  </si>
  <si>
    <t>Net cash provided by (used in) financing activities</t>
  </si>
  <si>
    <t>現金及び現金同等物の期末残高 Cash and Cash Equivalents, End of Year     (3月31日に終了する各年　Years ended March 31)</t>
  </si>
  <si>
    <t>営業活動によるキャッシュ・フロー</t>
  </si>
  <si>
    <t>Net cash provided by (used in) operating activities</t>
  </si>
  <si>
    <t>投資活動によるキャッシュ・フロー</t>
  </si>
  <si>
    <t>財務活動によるキャッシュ・フロー</t>
  </si>
  <si>
    <t>現金及び現金同等物に係る換算差額</t>
  </si>
  <si>
    <t>Effect of exchange rate change on cash and cash equivalents</t>
  </si>
  <si>
    <t>現金及び現金同等物の増減額</t>
  </si>
  <si>
    <t>Net increase (decrease) in cash and cash equivalents</t>
  </si>
  <si>
    <t>現金及び現金同等物の期首残高</t>
  </si>
  <si>
    <t>Cash and cash equivalents at beginning of period</t>
  </si>
  <si>
    <t>新規連結に伴う現金及び現金同等物の増加額</t>
  </si>
  <si>
    <t>Increase in cash and cash equivalents due to inclusion of subsidiaries in consolidation</t>
  </si>
  <si>
    <t>連結子会社の決算期変更に伴う現金及び現金同等物の増減額</t>
  </si>
  <si>
    <t>Net increase (decrease) in cash and cash equivalents due to changes in subsidiaries' fiscal year-end</t>
  </si>
  <si>
    <t>Cash and cash equivalents at end of period</t>
  </si>
  <si>
    <t>（3月31日に終了する各年）(Years ended March 31)</t>
  </si>
  <si>
    <t>売上総利益率</t>
  </si>
  <si>
    <t>Gross profit ratio</t>
  </si>
  <si>
    <t>販管比率</t>
  </si>
  <si>
    <t>SG&amp;A ratio</t>
  </si>
  <si>
    <t>Operating profit ratio</t>
  </si>
  <si>
    <t>ROA</t>
  </si>
  <si>
    <t>ROE</t>
  </si>
  <si>
    <t>ROIC</t>
  </si>
  <si>
    <t>効率性 Efficiency</t>
  </si>
  <si>
    <t>従業員数(人）</t>
  </si>
  <si>
    <t>Number of employees</t>
  </si>
  <si>
    <t>従業員一人当たり売上高</t>
  </si>
  <si>
    <t>Net sales per employee</t>
  </si>
  <si>
    <t>従業員一人当たり営業利益</t>
  </si>
  <si>
    <t>Operating profit per employee</t>
  </si>
  <si>
    <t>総資産</t>
  </si>
  <si>
    <t>在庫</t>
  </si>
  <si>
    <t>Inventory</t>
  </si>
  <si>
    <t>運転資本</t>
  </si>
  <si>
    <t>Working Capital</t>
  </si>
  <si>
    <t>総資産回転期間（日）</t>
  </si>
  <si>
    <t>Total assets turnover (day)</t>
  </si>
  <si>
    <t>在庫回転期間（日）</t>
  </si>
  <si>
    <t>Inventory turnover (day)</t>
  </si>
  <si>
    <t>運転資本：受取手形、売掛金及び契約資産＋商品及び製品＋仕掛品＋原材料及び貯蔵品―支払手形及び買掛金―電子記録債務</t>
  </si>
  <si>
    <t>Working Capital: Notes and accounts receivable - trade, and contract assets + Merchandise and Products + Work in process + Raw materials and supplies - Trade notes and accounts payable - Electronically recorded debts</t>
  </si>
  <si>
    <t>安全性 Safety</t>
  </si>
  <si>
    <t>自己資本比率 Equity Ratio</t>
  </si>
  <si>
    <t>純資産</t>
  </si>
  <si>
    <t>自己資本比率</t>
  </si>
  <si>
    <t>Equity ratio</t>
  </si>
  <si>
    <t>流動比率 Current Ratio</t>
  </si>
  <si>
    <t>流動比率</t>
  </si>
  <si>
    <t>Current ratio</t>
  </si>
  <si>
    <t>1株当たり情報 Per Share Information</t>
  </si>
  <si>
    <t>（3月31日に終了する各年　Years ended March 31)</t>
  </si>
  <si>
    <t>1株当り純利益（円）</t>
  </si>
  <si>
    <t>EPS (\)</t>
  </si>
  <si>
    <t>1株当り純資産（円）</t>
  </si>
  <si>
    <t>BPS (\)</t>
  </si>
  <si>
    <t>株価収益率（倍）</t>
  </si>
  <si>
    <t>PER (times)</t>
  </si>
  <si>
    <t>株価純資産倍率（倍）</t>
  </si>
  <si>
    <t>PBR (times)</t>
  </si>
  <si>
    <t>期末株価（円）</t>
  </si>
  <si>
    <t>Stock price at the end of the period (\)</t>
  </si>
  <si>
    <t>期中平均株式数（千株）</t>
  </si>
  <si>
    <t>Average number of shares during year (thousand stocks)</t>
  </si>
  <si>
    <t>期末発行済株式数（自己株式を含む）（千株）</t>
  </si>
  <si>
    <t>Total number of issued shares at the end of the period (including treasury shares) (thousand stocks)</t>
  </si>
  <si>
    <t>時価総額（億円）</t>
  </si>
  <si>
    <t>Market capitalization (\100 Millions)</t>
  </si>
  <si>
    <t>配当額・配当性向 Dividend &amp; Payout Ratio</t>
  </si>
  <si>
    <t>1株当たり配当額（円）</t>
  </si>
  <si>
    <t>Dividend (\)</t>
  </si>
  <si>
    <t>配当性向（%）</t>
  </si>
  <si>
    <t>1株当たり配当額および配当性向は、各期の開示資料に基づき記載しています。</t>
  </si>
  <si>
    <t>ROICについてはFY2024より開示（計算方法については社内管理基準に基づく）</t>
    <rPh sb="17" eb="19">
      <t>カイジ</t>
    </rPh>
    <rPh sb="20" eb="22">
      <t>ケイサン</t>
    </rPh>
    <rPh sb="22" eb="24">
      <t>ホウホウ</t>
    </rPh>
    <phoneticPr fontId="30"/>
  </si>
  <si>
    <t>※各項目は、開示資料において当該数値が確認できる期間のみ表示しています。開示資料上、当該数値が開示されていない期間は空欄としています。</t>
  </si>
  <si>
    <t>Note: Each item is presented only for periods in which the relevant figures are available in disclosed materials. Blank cells indicate periods for which the relevant figures were not disclosed.</t>
  </si>
  <si>
    <t>※各項目は、開示資料において当該数値が確認できる期間のみ表示しています。</t>
  </si>
  <si>
    <t>Note: Each item is presented only for periods in which the relevant figures are available in disclosed materials.</t>
  </si>
  <si>
    <t>受注高　Orders Received　  （3月31日に終了する各年　Years ended March 31)</t>
    <phoneticPr fontId="32"/>
  </si>
  <si>
    <t>理科学・計測機器</t>
  </si>
  <si>
    <t xml:space="preserve">Scientific/Metrology Instruments </t>
  </si>
  <si>
    <t>産業機器</t>
  </si>
  <si>
    <t>Industrial Equipment</t>
  </si>
  <si>
    <t>医用機器</t>
  </si>
  <si>
    <t>Medical Equipment</t>
  </si>
  <si>
    <t>Consolidated</t>
  </si>
  <si>
    <t>FY17/FY25</t>
  </si>
  <si>
    <t>受注高・受注残高 Orders Received and Order Backlog</t>
  </si>
  <si>
    <t>12</t>
  </si>
  <si>
    <t xml:space="preserve">受注高・受注残高 </t>
  </si>
  <si>
    <t>Orders Received and Order Backlog</t>
  </si>
  <si>
    <t>受注残高　Order Backlog　  （3月31日に終了する各年　Years ended March 31)</t>
    <rPh sb="2" eb="3">
      <t>ザン</t>
    </rPh>
    <rPh sb="3" eb="4">
      <t>タカ</t>
    </rPh>
    <phoneticPr fontId="32"/>
  </si>
  <si>
    <t>FY2026</t>
    <phoneticPr fontId="30"/>
  </si>
  <si>
    <t>FY26/FY25</t>
    <phoneticPr fontId="30"/>
  </si>
  <si>
    <t>FY26/FY25</t>
  </si>
  <si>
    <t>FY2026</t>
  </si>
  <si>
    <t>Capital expenditure *
設備投資 *</t>
  </si>
  <si>
    <t>* 四半期ごとのデータの開示はございません。</t>
  </si>
  <si>
    <t>-</t>
  </si>
  <si>
    <t>2-2.  Net Sales by Major Product Category （Half-Yearly Results）
2-2. 主要製品群別売上高（半期ごと）</t>
  </si>
  <si>
    <t>退職給付に係る資産</t>
    <rPh sb="0" eb="4">
      <t>タイショクキュウフ</t>
    </rPh>
    <rPh sb="5" eb="6">
      <t>カカ</t>
    </rPh>
    <rPh sb="7" eb="9">
      <t>シサン</t>
    </rPh>
    <phoneticPr fontId="34"/>
  </si>
  <si>
    <t>Retirement benefit asset</t>
    <phoneticPr fontId="30"/>
  </si>
  <si>
    <t>FISCAL YEARS  2016 - 2026
IR Data Book 
データブック</t>
    <phoneticPr fontId="30"/>
  </si>
  <si>
    <t xml:space="preserve">   (Updated in Aug 2026)</t>
    <phoneticPr fontId="30"/>
  </si>
  <si>
    <t>連結損益計算書 Consolidated Statement of Income    （3月31日に終了する各年　Years ended March 31)</t>
    <phoneticPr fontId="30"/>
  </si>
  <si>
    <r>
      <rPr>
        <b/>
        <sz val="14"/>
        <color theme="1"/>
        <rFont val="ＭＳ ゴシック"/>
        <family val="3"/>
        <charset val="128"/>
      </rPr>
      <t>収益性</t>
    </r>
    <r>
      <rPr>
        <b/>
        <sz val="14"/>
        <color theme="1"/>
        <rFont val="Arial"/>
        <family val="2"/>
      </rPr>
      <t xml:space="preserve"> Profitability </t>
    </r>
    <phoneticPr fontId="30"/>
  </si>
  <si>
    <t>Gross profit ratio (%)
売上総利益率（%）</t>
    <phoneticPr fontId="30"/>
  </si>
  <si>
    <t>Selling, general and administrative expenses ratio (%)
販売費及び一般管理費率（%）</t>
    <phoneticPr fontId="30"/>
  </si>
  <si>
    <t>Operating profit ratio (%)
営業利益率</t>
    <phoneticPr fontId="30"/>
  </si>
  <si>
    <t>Payout Ratio (%)</t>
    <phoneticPr fontId="3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</si>
</sst>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 * #,##0_ ;_ * \-#,##0_ ;_ * &quot;-&quot;_ ;_ @_ "/>
    <numFmt numFmtId="176" formatCode="m/d/yyyy"/>
    <numFmt numFmtId="177" formatCode="0.0%"/>
    <numFmt numFmtId="178" formatCode="#,##0_);[Red]\(#,##0\)"/>
    <numFmt numFmtId="179" formatCode="#,##0.0"/>
    <numFmt numFmtId="180" formatCode="\+0.0%;\-0.0%"/>
    <numFmt numFmtId="181" formatCode="#,##0_);\(#,##0\)"/>
    <numFmt numFmtId="182" formatCode="0_);\(0\)"/>
    <numFmt numFmtId="183" formatCode="#,##0.0_);[Red]\(#,##0.0\)"/>
    <numFmt numFmtId="184" formatCode="0.0"/>
    <numFmt numFmtId="185" formatCode="_-* #,##0_-;\-* #,##0_-;_-* \-_-;_-@_-"/>
  </numFmts>
  <fonts count="40">
    <font>
      <sz val="11"/>
      <color theme="1"/>
      <name val="Yu Gothic UI"/>
      <family val="3"/>
      <charset val="128"/>
    </font>
    <font>
      <sz val="12"/>
      <color theme="1"/>
      <name val="メイリオ"/>
      <family val="2"/>
      <charset val="128"/>
    </font>
    <font>
      <sz val="12"/>
      <color theme="1"/>
      <name val="Meiryo UI"/>
      <family val="2"/>
      <charset val="128"/>
    </font>
    <font>
      <sz val="11"/>
      <color theme="10"/>
      <name val="游ゴシック"/>
      <family val="3"/>
      <charset val="128"/>
    </font>
    <font>
      <sz val="11"/>
      <name val="ＭＳ Ｐゴシック"/>
      <family val="2"/>
      <charset val="128"/>
    </font>
    <font>
      <sz val="11"/>
      <color theme="1"/>
      <name val="游ゴシック"/>
      <family val="3"/>
      <charset val="128"/>
    </font>
    <font>
      <sz val="11"/>
      <color theme="1"/>
      <name val="Calibri"/>
      <family val="2"/>
      <charset val="128"/>
    </font>
    <font>
      <sz val="25"/>
      <color theme="0"/>
      <name val="Yu Gothic UI"/>
      <family val="3"/>
      <charset val="128"/>
    </font>
    <font>
      <sz val="11"/>
      <color theme="1"/>
      <name val="Yu Gothic UI"/>
      <family val="3"/>
      <charset val="128"/>
    </font>
    <font>
      <b/>
      <sz val="18"/>
      <color theme="0"/>
      <name val="Yu Gothic UI"/>
      <family val="3"/>
      <charset val="128"/>
    </font>
    <font>
      <sz val="11"/>
      <color theme="0"/>
      <name val="Yu Gothic UI"/>
      <family val="3"/>
      <charset val="128"/>
    </font>
    <font>
      <b/>
      <sz val="20"/>
      <color theme="0"/>
      <name val="Yu Gothic UI"/>
      <family val="3"/>
      <charset val="128"/>
    </font>
    <font>
      <b/>
      <sz val="12"/>
      <color theme="0"/>
      <name val="Yu Gothic UI"/>
      <family val="3"/>
      <charset val="128"/>
    </font>
    <font>
      <b/>
      <sz val="14"/>
      <color theme="0"/>
      <name val="Yu Gothic UI"/>
      <family val="3"/>
      <charset val="128"/>
    </font>
    <font>
      <b/>
      <sz val="16"/>
      <color theme="1"/>
      <name val="Yu Gothic UI"/>
      <family val="3"/>
      <charset val="128"/>
    </font>
    <font>
      <sz val="16"/>
      <color theme="1"/>
      <name val="Yu Gothic UI"/>
      <family val="3"/>
      <charset val="128"/>
    </font>
    <font>
      <b/>
      <sz val="11"/>
      <color theme="1"/>
      <name val="Yu Gothic UI"/>
      <family val="3"/>
      <charset val="128"/>
    </font>
    <font>
      <sz val="16"/>
      <color theme="10"/>
      <name val="Yu Gothic UI"/>
      <family val="3"/>
      <charset val="128"/>
    </font>
    <font>
      <sz val="16"/>
      <name val="Yu Gothic UI"/>
      <family val="3"/>
      <charset val="128"/>
    </font>
    <font>
      <sz val="14"/>
      <name val="Yu Gothic UI"/>
      <family val="3"/>
      <charset val="128"/>
    </font>
    <font>
      <b/>
      <sz val="14"/>
      <name val="Yu Gothic UI"/>
      <family val="3"/>
      <charset val="128"/>
    </font>
    <font>
      <b/>
      <sz val="14"/>
      <color theme="1"/>
      <name val="Noto Sans CJK SC"/>
      <family val="2"/>
      <charset val="1"/>
    </font>
    <font>
      <sz val="14"/>
      <color theme="0"/>
      <name val="Yu Gothic UI"/>
      <family val="3"/>
      <charset val="128"/>
    </font>
    <font>
      <sz val="14"/>
      <color rgb="FFFF0000"/>
      <name val="Yu Gothic UI"/>
      <family val="3"/>
      <charset val="128"/>
    </font>
    <font>
      <sz val="14"/>
      <color theme="1"/>
      <name val="Yu Gothic UI"/>
      <family val="3"/>
      <charset val="128"/>
    </font>
    <font>
      <sz val="12"/>
      <name val="Yu Gothic UI"/>
      <family val="3"/>
      <charset val="128"/>
    </font>
    <font>
      <i/>
      <sz val="14"/>
      <name val="Yu Gothic UI"/>
      <family val="3"/>
      <charset val="128"/>
    </font>
    <font>
      <b/>
      <sz val="14"/>
      <color theme="1"/>
      <name val="Yu Gothic UI"/>
      <family val="3"/>
      <charset val="128"/>
    </font>
    <font>
      <sz val="14"/>
      <color theme="1"/>
      <name val="Noto Sans CJK SC"/>
      <family val="2"/>
      <charset val="1"/>
    </font>
    <font>
      <sz val="11"/>
      <color theme="1"/>
      <name val="游ゴシック"/>
      <family val="3"/>
      <charset val="128"/>
    </font>
    <font>
      <sz val="6"/>
      <name val="ＭＳ Ｐゴシック"/>
      <family val="3"/>
      <charset val="128"/>
    </font>
    <font>
      <sz val="14"/>
      <color rgb="FF000000"/>
      <name val="Yu Gothic UI"/>
      <family val="3"/>
      <charset val="128"/>
    </font>
    <font>
      <sz val="6"/>
      <name val="Calibri"/>
      <family val="2"/>
      <charset val="128"/>
    </font>
    <font>
      <sz val="10"/>
      <color theme="1"/>
      <name val="Yu Gothic UI"/>
      <family val="3"/>
      <charset val="128"/>
    </font>
    <font>
      <sz val="6"/>
      <name val="Tsukushi A Round Gothic Bold"/>
      <family val="3"/>
      <charset val="128"/>
    </font>
    <font>
      <b/>
      <sz val="14"/>
      <color rgb="FF000000"/>
      <name val="Yu Gothic UI"/>
      <family val="3"/>
      <charset val="128"/>
    </font>
    <font>
      <b/>
      <sz val="14"/>
      <color theme="1"/>
      <name val="ＭＳ ゴシック"/>
      <family val="3"/>
      <charset val="128"/>
    </font>
    <font>
      <b/>
      <sz val="14"/>
      <color theme="1"/>
      <name val="Arial"/>
      <family val="2"/>
    </font>
    <font>
      <b/>
      <sz val="14"/>
      <color theme="1"/>
      <name val="Noto Sans CJK SC"/>
      <family val="3"/>
      <charset val="128"/>
    </font>
    <font>
      <sz val="11"/>
      <name val="Yu Gothic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002060"/>
        <bgColor rgb="FF000080"/>
      </patternFill>
    </fill>
    <fill>
      <patternFill patternType="solid">
        <fgColor theme="0"/>
        <bgColor rgb="FFFBE5D6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theme="0"/>
      </right>
      <top style="thin">
        <color auto="1"/>
      </top>
      <bottom/>
      <diagonal/>
    </border>
    <border>
      <left/>
      <right style="thin">
        <color theme="0"/>
      </right>
      <top/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theme="0"/>
      </right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theme="0"/>
      </right>
      <top/>
      <bottom/>
      <diagonal/>
    </border>
  </borders>
  <cellStyleXfs count="14">
    <xf numFmtId="0" fontId="0" fillId="0" borderId="0">
      <alignment vertical="center"/>
    </xf>
    <xf numFmtId="178" fontId="29" fillId="0" borderId="0">
      <alignment vertical="center"/>
    </xf>
    <xf numFmtId="185" fontId="29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9" fontId="29" fillId="0" borderId="0">
      <alignment vertical="center"/>
    </xf>
    <xf numFmtId="9" fontId="29" fillId="0" borderId="0">
      <alignment vertical="center"/>
    </xf>
    <xf numFmtId="9" fontId="29" fillId="0" borderId="0">
      <alignment vertical="center"/>
    </xf>
    <xf numFmtId="0" fontId="3" fillId="0" borderId="0">
      <alignment vertical="center"/>
    </xf>
    <xf numFmtId="178" fontId="29" fillId="0" borderId="0">
      <alignment vertical="center"/>
    </xf>
    <xf numFmtId="0" fontId="4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/>
  </cellStyleXfs>
  <cellXfs count="248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3" borderId="2" xfId="0" applyFont="1" applyFill="1" applyBorder="1">
      <alignment vertical="center"/>
    </xf>
    <xf numFmtId="0" fontId="6" fillId="3" borderId="0" xfId="0" applyFont="1" applyFill="1">
      <alignment vertical="center"/>
    </xf>
    <xf numFmtId="0" fontId="6" fillId="3" borderId="3" xfId="0" applyFont="1" applyFill="1" applyBorder="1">
      <alignment vertical="center"/>
    </xf>
    <xf numFmtId="0" fontId="6" fillId="3" borderId="4" xfId="0" applyFont="1" applyFill="1" applyBorder="1">
      <alignment vertical="center"/>
    </xf>
    <xf numFmtId="0" fontId="6" fillId="3" borderId="5" xfId="0" applyFont="1" applyFill="1" applyBorder="1">
      <alignment vertical="center"/>
    </xf>
    <xf numFmtId="0" fontId="6" fillId="3" borderId="6" xfId="0" applyFont="1" applyFill="1" applyBorder="1">
      <alignment vertical="center"/>
    </xf>
    <xf numFmtId="0" fontId="8" fillId="0" borderId="0" xfId="0" applyFont="1">
      <alignment vertical="center"/>
    </xf>
    <xf numFmtId="0" fontId="9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11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2" fillId="2" borderId="0" xfId="0" applyFont="1" applyFill="1">
      <alignment vertical="center"/>
    </xf>
    <xf numFmtId="0" fontId="9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49" fontId="17" fillId="0" borderId="0" xfId="0" applyNumberFormat="1" applyFont="1">
      <alignment vertical="center"/>
    </xf>
    <xf numFmtId="0" fontId="17" fillId="0" borderId="0" xfId="0" applyFont="1">
      <alignment vertical="center"/>
    </xf>
    <xf numFmtId="0" fontId="18" fillId="0" borderId="0" xfId="0" applyFont="1" applyAlignment="1"/>
    <xf numFmtId="176" fontId="15" fillId="0" borderId="0" xfId="0" applyNumberFormat="1" applyFont="1">
      <alignment vertical="center"/>
    </xf>
    <xf numFmtId="49" fontId="15" fillId="0" borderId="0" xfId="0" applyNumberFormat="1" applyFont="1">
      <alignment vertical="center"/>
    </xf>
    <xf numFmtId="49" fontId="14" fillId="0" borderId="0" xfId="0" applyNumberFormat="1" applyFont="1">
      <alignment vertical="center"/>
    </xf>
    <xf numFmtId="3" fontId="19" fillId="0" borderId="0" xfId="0" applyNumberFormat="1" applyFont="1" applyAlignment="1"/>
    <xf numFmtId="3" fontId="20" fillId="0" borderId="0" xfId="0" applyNumberFormat="1" applyFont="1" applyAlignment="1"/>
    <xf numFmtId="0" fontId="21" fillId="0" borderId="0" xfId="0" applyFont="1">
      <alignment vertical="center"/>
    </xf>
    <xf numFmtId="3" fontId="19" fillId="0" borderId="0" xfId="0" applyNumberFormat="1" applyFont="1" applyAlignment="1">
      <alignment horizontal="left"/>
    </xf>
    <xf numFmtId="3" fontId="19" fillId="0" borderId="0" xfId="0" applyNumberFormat="1" applyFont="1" applyAlignment="1">
      <alignment horizontal="right"/>
    </xf>
    <xf numFmtId="4" fontId="19" fillId="0" borderId="0" xfId="0" applyNumberFormat="1" applyFont="1" applyAlignment="1"/>
    <xf numFmtId="49" fontId="22" fillId="2" borderId="7" xfId="0" applyNumberFormat="1" applyFont="1" applyFill="1" applyBorder="1" applyAlignment="1">
      <alignment horizontal="center" vertical="center"/>
    </xf>
    <xf numFmtId="49" fontId="22" fillId="2" borderId="8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9" fontId="22" fillId="2" borderId="10" xfId="0" applyNumberFormat="1" applyFont="1" applyFill="1" applyBorder="1" applyAlignment="1">
      <alignment horizontal="center"/>
    </xf>
    <xf numFmtId="49" fontId="22" fillId="2" borderId="11" xfId="0" applyNumberFormat="1" applyFont="1" applyFill="1" applyBorder="1" applyAlignment="1">
      <alignment horizontal="center" vertical="center"/>
    </xf>
    <xf numFmtId="49" fontId="22" fillId="2" borderId="12" xfId="0" applyNumberFormat="1" applyFont="1" applyFill="1" applyBorder="1" applyAlignment="1">
      <alignment horizontal="center" vertical="center"/>
    </xf>
    <xf numFmtId="3" fontId="19" fillId="0" borderId="0" xfId="0" applyNumberFormat="1" applyFont="1" applyAlignment="1">
      <alignment horizontal="center"/>
    </xf>
    <xf numFmtId="3" fontId="19" fillId="0" borderId="13" xfId="0" applyNumberFormat="1" applyFont="1" applyBorder="1" applyAlignment="1">
      <alignment wrapText="1"/>
    </xf>
    <xf numFmtId="177" fontId="19" fillId="0" borderId="0" xfId="0" applyNumberFormat="1" applyFont="1" applyAlignment="1"/>
    <xf numFmtId="3" fontId="19" fillId="0" borderId="16" xfId="0" applyNumberFormat="1" applyFont="1" applyBorder="1" applyAlignment="1"/>
    <xf numFmtId="49" fontId="22" fillId="2" borderId="7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180" fontId="19" fillId="0" borderId="0" xfId="0" applyNumberFormat="1" applyFont="1" applyAlignment="1">
      <alignment horizontal="right"/>
    </xf>
    <xf numFmtId="3" fontId="19" fillId="0" borderId="15" xfId="0" applyNumberFormat="1" applyFont="1" applyBorder="1" applyAlignment="1">
      <alignment wrapText="1"/>
    </xf>
    <xf numFmtId="177" fontId="19" fillId="0" borderId="13" xfId="0" applyNumberFormat="1" applyFont="1" applyBorder="1" applyAlignment="1">
      <alignment wrapText="1"/>
    </xf>
    <xf numFmtId="3" fontId="19" fillId="0" borderId="0" xfId="0" applyNumberFormat="1" applyFont="1" applyAlignment="1">
      <alignment wrapText="1"/>
    </xf>
    <xf numFmtId="3" fontId="23" fillId="0" borderId="0" xfId="0" applyNumberFormat="1" applyFont="1" applyAlignment="1"/>
    <xf numFmtId="49" fontId="22" fillId="2" borderId="19" xfId="0" applyNumberFormat="1" applyFont="1" applyFill="1" applyBorder="1" applyAlignment="1">
      <alignment horizontal="center" vertical="center"/>
    </xf>
    <xf numFmtId="49" fontId="22" fillId="2" borderId="20" xfId="0" applyNumberFormat="1" applyFont="1" applyFill="1" applyBorder="1" applyAlignment="1">
      <alignment horizontal="center" vertical="center"/>
    </xf>
    <xf numFmtId="49" fontId="22" fillId="2" borderId="4" xfId="0" applyNumberFormat="1" applyFont="1" applyFill="1" applyBorder="1" applyAlignment="1">
      <alignment horizontal="center"/>
    </xf>
    <xf numFmtId="49" fontId="22" fillId="2" borderId="21" xfId="0" applyNumberFormat="1" applyFont="1" applyFill="1" applyBorder="1" applyAlignment="1">
      <alignment horizontal="center"/>
    </xf>
    <xf numFmtId="49" fontId="22" fillId="2" borderId="19" xfId="0" applyNumberFormat="1" applyFont="1" applyFill="1" applyBorder="1" applyAlignment="1">
      <alignment horizontal="center"/>
    </xf>
    <xf numFmtId="49" fontId="22" fillId="2" borderId="20" xfId="0" applyNumberFormat="1" applyFont="1" applyFill="1" applyBorder="1" applyAlignment="1">
      <alignment horizontal="center"/>
    </xf>
    <xf numFmtId="49" fontId="22" fillId="2" borderId="2" xfId="0" applyNumberFormat="1" applyFont="1" applyFill="1" applyBorder="1" applyAlignment="1">
      <alignment horizontal="center"/>
    </xf>
    <xf numFmtId="49" fontId="22" fillId="2" borderId="22" xfId="0" applyNumberFormat="1" applyFont="1" applyFill="1" applyBorder="1" applyAlignment="1">
      <alignment horizontal="center"/>
    </xf>
    <xf numFmtId="49" fontId="22" fillId="2" borderId="23" xfId="0" applyNumberFormat="1" applyFont="1" applyFill="1" applyBorder="1" applyAlignment="1">
      <alignment horizontal="center" vertical="center"/>
    </xf>
    <xf numFmtId="3" fontId="19" fillId="0" borderId="24" xfId="0" applyNumberFormat="1" applyFont="1" applyBorder="1" applyAlignment="1"/>
    <xf numFmtId="49" fontId="22" fillId="2" borderId="25" xfId="0" applyNumberFormat="1" applyFont="1" applyFill="1" applyBorder="1" applyAlignment="1">
      <alignment horizontal="center" vertical="center"/>
    </xf>
    <xf numFmtId="49" fontId="22" fillId="2" borderId="0" xfId="0" applyNumberFormat="1" applyFont="1" applyFill="1" applyAlignment="1">
      <alignment horizontal="center"/>
    </xf>
    <xf numFmtId="3" fontId="19" fillId="0" borderId="17" xfId="0" applyNumberFormat="1" applyFont="1" applyBorder="1" applyAlignment="1">
      <alignment horizontal="center" vertical="center" wrapText="1"/>
    </xf>
    <xf numFmtId="49" fontId="22" fillId="2" borderId="25" xfId="0" applyNumberFormat="1" applyFont="1" applyFill="1" applyBorder="1" applyAlignment="1">
      <alignment horizontal="center"/>
    </xf>
    <xf numFmtId="3" fontId="19" fillId="0" borderId="24" xfId="0" applyNumberFormat="1" applyFont="1" applyBorder="1" applyAlignment="1">
      <alignment horizontal="center" vertical="center" wrapText="1"/>
    </xf>
    <xf numFmtId="0" fontId="24" fillId="0" borderId="0" xfId="0" applyFont="1">
      <alignment vertical="center"/>
    </xf>
    <xf numFmtId="3" fontId="19" fillId="0" borderId="0" xfId="0" applyNumberFormat="1" applyFont="1" applyAlignment="1">
      <alignment horizontal="left" wrapText="1"/>
    </xf>
    <xf numFmtId="3" fontId="26" fillId="0" borderId="0" xfId="0" applyNumberFormat="1" applyFont="1" applyAlignment="1"/>
    <xf numFmtId="3" fontId="19" fillId="0" borderId="28" xfId="0" applyNumberFormat="1" applyFont="1" applyBorder="1" applyAlignment="1"/>
    <xf numFmtId="3" fontId="19" fillId="0" borderId="13" xfId="0" applyNumberFormat="1" applyFont="1" applyBorder="1" applyAlignment="1">
      <alignment vertical="center" wrapText="1"/>
    </xf>
    <xf numFmtId="3" fontId="19" fillId="0" borderId="0" xfId="0" applyNumberFormat="1" applyFont="1">
      <alignment vertical="center"/>
    </xf>
    <xf numFmtId="9" fontId="19" fillId="0" borderId="0" xfId="0" applyNumberFormat="1" applyFont="1" applyAlignment="1"/>
    <xf numFmtId="3" fontId="19" fillId="0" borderId="13" xfId="0" applyNumberFormat="1" applyFont="1" applyBorder="1">
      <alignment vertical="center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181" fontId="24" fillId="0" borderId="0" xfId="0" applyNumberFormat="1" applyFont="1">
      <alignment vertical="center"/>
    </xf>
    <xf numFmtId="0" fontId="28" fillId="0" borderId="0" xfId="0" applyFont="1" applyAlignment="1">
      <alignment horizontal="right" vertical="center"/>
    </xf>
    <xf numFmtId="0" fontId="21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181" fontId="24" fillId="0" borderId="0" xfId="0" applyNumberFormat="1" applyFont="1" applyAlignment="1">
      <alignment horizontal="right" vertical="center"/>
    </xf>
    <xf numFmtId="3" fontId="24" fillId="0" borderId="0" xfId="0" applyNumberFormat="1" applyFont="1">
      <alignment vertical="center"/>
    </xf>
    <xf numFmtId="0" fontId="22" fillId="2" borderId="29" xfId="0" applyFont="1" applyFill="1" applyBorder="1" applyAlignment="1">
      <alignment horizontal="center" vertical="center"/>
    </xf>
    <xf numFmtId="0" fontId="22" fillId="2" borderId="30" xfId="0" applyFont="1" applyFill="1" applyBorder="1" applyAlignment="1">
      <alignment horizontal="center" vertical="center"/>
    </xf>
    <xf numFmtId="0" fontId="22" fillId="2" borderId="31" xfId="0" applyFont="1" applyFill="1" applyBorder="1" applyAlignment="1">
      <alignment horizontal="center" vertical="center"/>
    </xf>
    <xf numFmtId="10" fontId="24" fillId="0" borderId="0" xfId="0" applyNumberFormat="1" applyFont="1" applyAlignment="1">
      <alignment vertical="center" wrapText="1"/>
    </xf>
    <xf numFmtId="3" fontId="24" fillId="4" borderId="0" xfId="0" applyNumberFormat="1" applyFont="1" applyFill="1" applyAlignment="1">
      <alignment horizontal="right" vertical="center"/>
    </xf>
    <xf numFmtId="181" fontId="24" fillId="4" borderId="0" xfId="0" applyNumberFormat="1" applyFont="1" applyFill="1" applyAlignment="1">
      <alignment horizontal="right" vertical="center"/>
    </xf>
    <xf numFmtId="181" fontId="24" fillId="4" borderId="0" xfId="0" applyNumberFormat="1" applyFont="1" applyFill="1">
      <alignment vertical="center"/>
    </xf>
    <xf numFmtId="0" fontId="24" fillId="0" borderId="32" xfId="0" applyFont="1" applyBorder="1" applyAlignment="1">
      <alignment vertical="center" wrapText="1"/>
    </xf>
    <xf numFmtId="3" fontId="24" fillId="4" borderId="32" xfId="0" applyNumberFormat="1" applyFont="1" applyFill="1" applyBorder="1">
      <alignment vertical="center"/>
    </xf>
    <xf numFmtId="0" fontId="24" fillId="0" borderId="0" xfId="0" applyFont="1" applyAlignment="1">
      <alignment horizontal="center" vertical="center"/>
    </xf>
    <xf numFmtId="178" fontId="24" fillId="0" borderId="0" xfId="0" applyNumberFormat="1" applyFont="1" applyAlignment="1">
      <alignment horizontal="right" vertical="center"/>
    </xf>
    <xf numFmtId="3" fontId="24" fillId="4" borderId="0" xfId="0" applyNumberFormat="1" applyFont="1" applyFill="1">
      <alignment vertical="center"/>
    </xf>
    <xf numFmtId="0" fontId="24" fillId="4" borderId="0" xfId="0" applyFont="1" applyFill="1" applyAlignment="1">
      <alignment horizontal="right" vertical="center"/>
    </xf>
    <xf numFmtId="3" fontId="24" fillId="4" borderId="32" xfId="0" applyNumberFormat="1" applyFont="1" applyFill="1" applyBorder="1" applyAlignment="1">
      <alignment horizontal="right" vertical="center"/>
    </xf>
    <xf numFmtId="3" fontId="24" fillId="0" borderId="25" xfId="0" applyNumberFormat="1" applyFont="1" applyBorder="1" applyAlignment="1">
      <alignment horizontal="right" vertical="center"/>
    </xf>
    <xf numFmtId="3" fontId="24" fillId="0" borderId="25" xfId="0" applyNumberFormat="1" applyFont="1" applyBorder="1">
      <alignment vertical="center"/>
    </xf>
    <xf numFmtId="3" fontId="24" fillId="0" borderId="0" xfId="0" applyNumberFormat="1" applyFont="1" applyAlignment="1">
      <alignment horizontal="right" vertical="center"/>
    </xf>
    <xf numFmtId="0" fontId="24" fillId="0" borderId="5" xfId="0" applyFont="1" applyBorder="1" applyAlignment="1">
      <alignment vertical="center" wrapText="1"/>
    </xf>
    <xf numFmtId="3" fontId="24" fillId="4" borderId="5" xfId="0" applyNumberFormat="1" applyFont="1" applyFill="1" applyBorder="1" applyAlignment="1">
      <alignment horizontal="right" vertical="center"/>
    </xf>
    <xf numFmtId="0" fontId="24" fillId="4" borderId="0" xfId="0" applyFont="1" applyFill="1">
      <alignment vertical="center"/>
    </xf>
    <xf numFmtId="181" fontId="24" fillId="4" borderId="32" xfId="0" applyNumberFormat="1" applyFont="1" applyFill="1" applyBorder="1">
      <alignment vertical="center"/>
    </xf>
    <xf numFmtId="181" fontId="24" fillId="0" borderId="25" xfId="0" applyNumberFormat="1" applyFont="1" applyBorder="1">
      <alignment vertical="center"/>
    </xf>
    <xf numFmtId="0" fontId="27" fillId="0" borderId="32" xfId="0" applyFont="1" applyBorder="1" applyAlignment="1">
      <alignment vertical="center" wrapText="1"/>
    </xf>
    <xf numFmtId="0" fontId="24" fillId="0" borderId="33" xfId="0" applyFont="1" applyBorder="1" applyAlignment="1">
      <alignment vertical="center" wrapText="1"/>
    </xf>
    <xf numFmtId="0" fontId="24" fillId="0" borderId="35" xfId="0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/>
    </xf>
    <xf numFmtId="0" fontId="27" fillId="0" borderId="0" xfId="0" applyFont="1">
      <alignment vertical="center"/>
    </xf>
    <xf numFmtId="0" fontId="28" fillId="0" borderId="0" xfId="0" applyFont="1" applyAlignment="1">
      <alignment horizontal="left" vertical="center"/>
    </xf>
    <xf numFmtId="0" fontId="24" fillId="0" borderId="3" xfId="0" applyFont="1" applyBorder="1" applyAlignment="1">
      <alignment vertical="center" wrapText="1"/>
    </xf>
    <xf numFmtId="0" fontId="28" fillId="0" borderId="17" xfId="0" applyFont="1" applyBorder="1">
      <alignment vertical="center"/>
    </xf>
    <xf numFmtId="0" fontId="24" fillId="0" borderId="17" xfId="0" applyFont="1" applyBorder="1" applyAlignment="1">
      <alignment vertical="center" wrapText="1"/>
    </xf>
    <xf numFmtId="10" fontId="24" fillId="0" borderId="0" xfId="0" applyNumberFormat="1" applyFont="1">
      <alignment vertical="center"/>
    </xf>
    <xf numFmtId="183" fontId="24" fillId="0" borderId="0" xfId="0" applyNumberFormat="1" applyFont="1">
      <alignment vertical="center"/>
    </xf>
    <xf numFmtId="183" fontId="24" fillId="0" borderId="32" xfId="0" applyNumberFormat="1" applyFont="1" applyBorder="1">
      <alignment vertical="center"/>
    </xf>
    <xf numFmtId="177" fontId="24" fillId="0" borderId="0" xfId="0" applyNumberFormat="1" applyFont="1">
      <alignment vertical="center"/>
    </xf>
    <xf numFmtId="0" fontId="24" fillId="0" borderId="17" xfId="0" applyFont="1" applyBorder="1">
      <alignment vertical="center"/>
    </xf>
    <xf numFmtId="10" fontId="24" fillId="0" borderId="17" xfId="0" applyNumberFormat="1" applyFont="1" applyBorder="1">
      <alignment vertical="center"/>
    </xf>
    <xf numFmtId="10" fontId="24" fillId="0" borderId="17" xfId="0" applyNumberFormat="1" applyFont="1" applyBorder="1" applyAlignment="1">
      <alignment vertical="center" wrapText="1"/>
    </xf>
    <xf numFmtId="177" fontId="24" fillId="0" borderId="17" xfId="0" applyNumberFormat="1" applyFont="1" applyBorder="1">
      <alignment vertical="center"/>
    </xf>
    <xf numFmtId="0" fontId="28" fillId="0" borderId="17" xfId="0" applyFont="1" applyBorder="1" applyAlignment="1">
      <alignment vertical="center" wrapText="1"/>
    </xf>
    <xf numFmtId="10" fontId="28" fillId="0" borderId="17" xfId="0" applyNumberFormat="1" applyFont="1" applyBorder="1" applyAlignment="1">
      <alignment vertical="center" wrapText="1"/>
    </xf>
    <xf numFmtId="3" fontId="19" fillId="0" borderId="17" xfId="0" applyNumberFormat="1" applyFont="1" applyBorder="1" applyAlignment="1">
      <alignment wrapText="1"/>
    </xf>
    <xf numFmtId="178" fontId="24" fillId="0" borderId="0" xfId="0" applyNumberFormat="1" applyFont="1">
      <alignment vertical="center"/>
    </xf>
    <xf numFmtId="0" fontId="28" fillId="0" borderId="0" xfId="0" applyFont="1">
      <alignment vertical="center"/>
    </xf>
    <xf numFmtId="0" fontId="24" fillId="0" borderId="5" xfId="0" applyFont="1" applyBorder="1">
      <alignment vertical="center"/>
    </xf>
    <xf numFmtId="0" fontId="24" fillId="0" borderId="6" xfId="0" applyFont="1" applyBorder="1" applyAlignment="1">
      <alignment vertical="center" wrapText="1"/>
    </xf>
    <xf numFmtId="178" fontId="24" fillId="0" borderId="17" xfId="0" applyNumberFormat="1" applyFont="1" applyBorder="1">
      <alignment vertical="center"/>
    </xf>
    <xf numFmtId="3" fontId="24" fillId="0" borderId="17" xfId="0" applyNumberFormat="1" applyFont="1" applyBorder="1">
      <alignment vertical="center"/>
    </xf>
    <xf numFmtId="0" fontId="24" fillId="0" borderId="6" xfId="0" applyFont="1" applyBorder="1">
      <alignment vertical="center"/>
    </xf>
    <xf numFmtId="4" fontId="24" fillId="0" borderId="17" xfId="0" applyNumberFormat="1" applyFont="1" applyBorder="1" applyAlignment="1">
      <alignment horizontal="right" vertical="center"/>
    </xf>
    <xf numFmtId="4" fontId="24" fillId="0" borderId="17" xfId="0" applyNumberFormat="1" applyFont="1" applyBorder="1">
      <alignment vertical="center"/>
    </xf>
    <xf numFmtId="177" fontId="24" fillId="0" borderId="17" xfId="0" applyNumberFormat="1" applyFont="1" applyBorder="1" applyAlignment="1">
      <alignment horizontal="right" vertical="center"/>
    </xf>
    <xf numFmtId="183" fontId="24" fillId="0" borderId="17" xfId="0" applyNumberFormat="1" applyFont="1" applyBorder="1" applyAlignment="1">
      <alignment horizontal="right" vertical="center"/>
    </xf>
    <xf numFmtId="184" fontId="24" fillId="0" borderId="17" xfId="0" applyNumberFormat="1" applyFont="1" applyBorder="1">
      <alignment vertical="center"/>
    </xf>
    <xf numFmtId="183" fontId="24" fillId="0" borderId="17" xfId="0" applyNumberFormat="1" applyFont="1" applyBorder="1">
      <alignment vertical="center"/>
    </xf>
    <xf numFmtId="177" fontId="24" fillId="0" borderId="37" xfId="0" applyNumberFormat="1" applyFont="1" applyBorder="1">
      <alignment vertical="center"/>
    </xf>
    <xf numFmtId="178" fontId="24" fillId="0" borderId="37" xfId="0" applyNumberFormat="1" applyFont="1" applyBorder="1">
      <alignment vertical="center"/>
    </xf>
    <xf numFmtId="178" fontId="24" fillId="0" borderId="17" xfId="0" applyNumberFormat="1" applyFont="1" applyBorder="1" applyAlignment="1">
      <alignment horizontal="right" vertical="center"/>
    </xf>
    <xf numFmtId="178" fontId="24" fillId="0" borderId="37" xfId="0" applyNumberFormat="1" applyFont="1" applyBorder="1" applyAlignment="1">
      <alignment horizontal="right" vertical="center"/>
    </xf>
    <xf numFmtId="184" fontId="24" fillId="0" borderId="37" xfId="0" applyNumberFormat="1" applyFont="1" applyBorder="1">
      <alignment vertical="center"/>
    </xf>
    <xf numFmtId="181" fontId="24" fillId="0" borderId="32" xfId="0" applyNumberFormat="1" applyFont="1" applyBorder="1" applyAlignment="1">
      <alignment horizontal="right" vertical="center"/>
    </xf>
    <xf numFmtId="181" fontId="24" fillId="0" borderId="32" xfId="0" applyNumberFormat="1" applyFont="1" applyBorder="1">
      <alignment vertical="center"/>
    </xf>
    <xf numFmtId="181" fontId="27" fillId="0" borderId="32" xfId="0" applyNumberFormat="1" applyFont="1" applyBorder="1" applyAlignment="1">
      <alignment horizontal="right" vertical="center"/>
    </xf>
    <xf numFmtId="181" fontId="24" fillId="0" borderId="25" xfId="0" applyNumberFormat="1" applyFont="1" applyBorder="1" applyAlignment="1">
      <alignment horizontal="right" vertical="center"/>
    </xf>
    <xf numFmtId="3" fontId="24" fillId="0" borderId="33" xfId="0" applyNumberFormat="1" applyFont="1" applyBorder="1" applyAlignment="1">
      <alignment horizontal="right" vertical="center"/>
    </xf>
    <xf numFmtId="3" fontId="24" fillId="0" borderId="34" xfId="0" applyNumberFormat="1" applyFont="1" applyBorder="1" applyAlignment="1">
      <alignment horizontal="right" vertical="center"/>
    </xf>
    <xf numFmtId="3" fontId="24" fillId="0" borderId="36" xfId="0" applyNumberFormat="1" applyFont="1" applyBorder="1" applyAlignment="1">
      <alignment horizontal="right" vertical="center"/>
    </xf>
    <xf numFmtId="181" fontId="27" fillId="0" borderId="32" xfId="0" applyNumberFormat="1" applyFont="1" applyBorder="1">
      <alignment vertical="center"/>
    </xf>
    <xf numFmtId="3" fontId="24" fillId="0" borderId="32" xfId="0" applyNumberFormat="1" applyFont="1" applyBorder="1" applyAlignment="1">
      <alignment horizontal="right" vertical="center"/>
    </xf>
    <xf numFmtId="182" fontId="24" fillId="0" borderId="0" xfId="0" applyNumberFormat="1" applyFont="1" applyAlignment="1">
      <alignment horizontal="right" vertical="center"/>
    </xf>
    <xf numFmtId="3" fontId="27" fillId="0" borderId="0" xfId="0" applyNumberFormat="1" applyFont="1" applyAlignment="1">
      <alignment horizontal="right" vertical="center"/>
    </xf>
    <xf numFmtId="0" fontId="24" fillId="0" borderId="0" xfId="0" applyFont="1" applyAlignment="1">
      <alignment horizontal="right" vertical="center"/>
    </xf>
    <xf numFmtId="3" fontId="24" fillId="0" borderId="32" xfId="0" applyNumberFormat="1" applyFont="1" applyBorder="1">
      <alignment vertical="center"/>
    </xf>
    <xf numFmtId="3" fontId="24" fillId="0" borderId="5" xfId="0" applyNumberFormat="1" applyFont="1" applyBorder="1" applyAlignment="1">
      <alignment horizontal="right" vertical="center"/>
    </xf>
    <xf numFmtId="3" fontId="24" fillId="0" borderId="5" xfId="0" applyNumberFormat="1" applyFont="1" applyBorder="1">
      <alignment vertical="center"/>
    </xf>
    <xf numFmtId="3" fontId="19" fillId="0" borderId="13" xfId="0" applyNumberFormat="1" applyFont="1" applyBorder="1" applyAlignment="1">
      <alignment horizontal="right" vertical="center"/>
    </xf>
    <xf numFmtId="180" fontId="19" fillId="0" borderId="13" xfId="0" applyNumberFormat="1" applyFont="1" applyBorder="1" applyAlignment="1">
      <alignment horizontal="right"/>
    </xf>
    <xf numFmtId="180" fontId="19" fillId="0" borderId="13" xfId="0" applyNumberFormat="1" applyFont="1" applyBorder="1" applyAlignment="1">
      <alignment horizontal="right" vertical="center"/>
    </xf>
    <xf numFmtId="3" fontId="19" fillId="0" borderId="42" xfId="0" applyNumberFormat="1" applyFont="1" applyBorder="1">
      <alignment vertical="center"/>
    </xf>
    <xf numFmtId="0" fontId="19" fillId="0" borderId="17" xfId="0" applyFont="1" applyBorder="1" applyAlignment="1">
      <alignment horizontal="center" vertical="center" wrapText="1"/>
    </xf>
    <xf numFmtId="3" fontId="19" fillId="0" borderId="15" xfId="0" applyNumberFormat="1" applyFont="1" applyBorder="1" applyAlignment="1">
      <alignment horizontal="right" vertical="center"/>
    </xf>
    <xf numFmtId="177" fontId="19" fillId="0" borderId="13" xfId="0" applyNumberFormat="1" applyFont="1" applyBorder="1" applyAlignment="1">
      <alignment horizontal="right" vertical="center"/>
    </xf>
    <xf numFmtId="3" fontId="19" fillId="0" borderId="2" xfId="0" applyNumberFormat="1" applyFont="1" applyBorder="1" applyAlignment="1"/>
    <xf numFmtId="3" fontId="19" fillId="0" borderId="14" xfId="0" applyNumberFormat="1" applyFont="1" applyBorder="1" applyAlignment="1"/>
    <xf numFmtId="3" fontId="19" fillId="0" borderId="18" xfId="0" applyNumberFormat="1" applyFont="1" applyBorder="1" applyAlignment="1">
      <alignment horizontal="right"/>
    </xf>
    <xf numFmtId="177" fontId="19" fillId="0" borderId="13" xfId="0" applyNumberFormat="1" applyFont="1" applyBorder="1" applyAlignment="1">
      <alignment horizontal="right"/>
    </xf>
    <xf numFmtId="3" fontId="19" fillId="0" borderId="15" xfId="0" applyNumberFormat="1" applyFont="1" applyBorder="1" applyAlignment="1">
      <alignment horizontal="right"/>
    </xf>
    <xf numFmtId="3" fontId="19" fillId="0" borderId="13" xfId="0" applyNumberFormat="1" applyFont="1" applyBorder="1" applyAlignment="1">
      <alignment horizontal="right"/>
    </xf>
    <xf numFmtId="9" fontId="19" fillId="0" borderId="13" xfId="0" applyNumberFormat="1" applyFont="1" applyBorder="1" applyAlignment="1">
      <alignment horizontal="center" vertical="center"/>
    </xf>
    <xf numFmtId="9" fontId="19" fillId="0" borderId="13" xfId="0" applyNumberFormat="1" applyFont="1" applyBorder="1" applyAlignment="1">
      <alignment horizontal="right" vertical="center"/>
    </xf>
    <xf numFmtId="177" fontId="19" fillId="0" borderId="17" xfId="0" applyNumberFormat="1" applyFont="1" applyBorder="1" applyAlignment="1">
      <alignment horizontal="right" vertical="center"/>
    </xf>
    <xf numFmtId="177" fontId="24" fillId="0" borderId="13" xfId="0" applyNumberFormat="1" applyFont="1" applyBorder="1" applyAlignment="1">
      <alignment horizontal="right" vertical="center"/>
    </xf>
    <xf numFmtId="3" fontId="19" fillId="0" borderId="1" xfId="0" applyNumberFormat="1" applyFont="1" applyBorder="1" applyAlignment="1">
      <alignment horizontal="right"/>
    </xf>
    <xf numFmtId="3" fontId="19" fillId="0" borderId="1" xfId="0" applyNumberFormat="1" applyFont="1" applyBorder="1" applyAlignment="1">
      <alignment horizontal="right" vertical="center"/>
    </xf>
    <xf numFmtId="180" fontId="19" fillId="0" borderId="6" xfId="0" applyNumberFormat="1" applyFont="1" applyBorder="1" applyAlignment="1">
      <alignment horizontal="right"/>
    </xf>
    <xf numFmtId="3" fontId="19" fillId="0" borderId="17" xfId="0" applyNumberFormat="1" applyFont="1" applyBorder="1" applyAlignment="1">
      <alignment horizontal="right" vertical="center"/>
    </xf>
    <xf numFmtId="3" fontId="19" fillId="0" borderId="3" xfId="0" applyNumberFormat="1" applyFont="1" applyBorder="1" applyAlignment="1">
      <alignment horizontal="right"/>
    </xf>
    <xf numFmtId="3" fontId="19" fillId="0" borderId="14" xfId="0" applyNumberFormat="1" applyFont="1" applyBorder="1" applyAlignment="1">
      <alignment horizontal="right"/>
    </xf>
    <xf numFmtId="3" fontId="19" fillId="0" borderId="2" xfId="0" applyNumberFormat="1" applyFont="1" applyBorder="1" applyAlignment="1">
      <alignment horizontal="right"/>
    </xf>
    <xf numFmtId="3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 applyAlignment="1">
      <alignment horizontal="right"/>
    </xf>
    <xf numFmtId="0" fontId="24" fillId="0" borderId="0" xfId="0" applyFont="1" applyAlignment="1">
      <alignment vertical="top"/>
    </xf>
    <xf numFmtId="41" fontId="24" fillId="0" borderId="17" xfId="0" applyNumberFormat="1" applyFont="1" applyBorder="1" applyAlignment="1">
      <alignment horizontal="right" vertical="center"/>
    </xf>
    <xf numFmtId="3" fontId="19" fillId="0" borderId="18" xfId="0" applyNumberFormat="1" applyFont="1" applyBorder="1" applyAlignment="1">
      <alignment wrapText="1"/>
    </xf>
    <xf numFmtId="3" fontId="25" fillId="0" borderId="18" xfId="0" applyNumberFormat="1" applyFont="1" applyBorder="1" applyAlignment="1">
      <alignment wrapText="1"/>
    </xf>
    <xf numFmtId="0" fontId="31" fillId="0" borderId="0" xfId="0" applyFont="1" applyAlignment="1">
      <alignment horizontal="left" vertical="center"/>
    </xf>
    <xf numFmtId="178" fontId="19" fillId="0" borderId="17" xfId="0" applyNumberFormat="1" applyFont="1" applyBorder="1" applyAlignment="1">
      <alignment horizontal="right" vertical="center"/>
    </xf>
    <xf numFmtId="3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center"/>
    </xf>
    <xf numFmtId="49" fontId="22" fillId="2" borderId="29" xfId="0" applyNumberFormat="1" applyFont="1" applyFill="1" applyBorder="1" applyAlignment="1">
      <alignment horizontal="center" vertical="center"/>
    </xf>
    <xf numFmtId="49" fontId="22" fillId="2" borderId="30" xfId="0" applyNumberFormat="1" applyFont="1" applyFill="1" applyBorder="1" applyAlignment="1">
      <alignment horizontal="center" vertical="center"/>
    </xf>
    <xf numFmtId="49" fontId="22" fillId="2" borderId="31" xfId="0" applyNumberFormat="1" applyFont="1" applyFill="1" applyBorder="1" applyAlignment="1">
      <alignment horizontal="center" vertical="center"/>
    </xf>
    <xf numFmtId="0" fontId="33" fillId="0" borderId="0" xfId="0" applyFont="1">
      <alignment vertical="center"/>
    </xf>
    <xf numFmtId="49" fontId="22" fillId="2" borderId="44" xfId="0" applyNumberFormat="1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/>
    </xf>
    <xf numFmtId="3" fontId="19" fillId="0" borderId="2" xfId="0" applyNumberFormat="1" applyFont="1" applyBorder="1" applyAlignment="1">
      <alignment horizontal="center"/>
    </xf>
    <xf numFmtId="49" fontId="22" fillId="2" borderId="45" xfId="0" applyNumberFormat="1" applyFont="1" applyFill="1" applyBorder="1" applyAlignment="1">
      <alignment horizontal="center" vertical="center"/>
    </xf>
    <xf numFmtId="3" fontId="19" fillId="0" borderId="17" xfId="0" applyNumberFormat="1" applyFont="1" applyBorder="1" applyAlignment="1"/>
    <xf numFmtId="0" fontId="24" fillId="0" borderId="0" xfId="3" applyFont="1" applyAlignment="1">
      <alignment vertical="center" wrapText="1"/>
    </xf>
    <xf numFmtId="3" fontId="24" fillId="5" borderId="0" xfId="3" applyNumberFormat="1" applyFont="1" applyFill="1" applyAlignment="1">
      <alignment horizontal="right" vertical="center"/>
    </xf>
    <xf numFmtId="3" fontId="24" fillId="0" borderId="0" xfId="3" applyNumberFormat="1" applyFont="1" applyAlignment="1">
      <alignment horizontal="right" vertical="center"/>
    </xf>
    <xf numFmtId="49" fontId="22" fillId="0" borderId="5" xfId="0" applyNumberFormat="1" applyFont="1" applyBorder="1" applyAlignment="1">
      <alignment horizontal="center"/>
    </xf>
    <xf numFmtId="179" fontId="19" fillId="0" borderId="17" xfId="0" applyNumberFormat="1" applyFont="1" applyBorder="1" applyAlignment="1">
      <alignment horizontal="right"/>
    </xf>
    <xf numFmtId="3" fontId="19" fillId="0" borderId="13" xfId="0" applyNumberFormat="1" applyFont="1" applyBorder="1" applyAlignment="1"/>
    <xf numFmtId="179" fontId="19" fillId="0" borderId="13" xfId="0" applyNumberFormat="1" applyFont="1" applyBorder="1" applyAlignment="1">
      <alignment horizontal="right"/>
    </xf>
    <xf numFmtId="49" fontId="22" fillId="2" borderId="46" xfId="0" applyNumberFormat="1" applyFont="1" applyFill="1" applyBorder="1" applyAlignment="1">
      <alignment horizontal="center"/>
    </xf>
    <xf numFmtId="0" fontId="18" fillId="0" borderId="0" xfId="0" applyFont="1">
      <alignment vertical="center"/>
    </xf>
    <xf numFmtId="3" fontId="19" fillId="0" borderId="14" xfId="0" applyNumberFormat="1" applyFont="1" applyBorder="1" applyAlignment="1">
      <alignment vertical="center" wrapText="1"/>
    </xf>
    <xf numFmtId="3" fontId="19" fillId="0" borderId="17" xfId="0" applyNumberFormat="1" applyFont="1" applyBorder="1" applyAlignment="1">
      <alignment vertical="center" wrapText="1"/>
    </xf>
    <xf numFmtId="3" fontId="19" fillId="0" borderId="6" xfId="0" applyNumberFormat="1" applyFont="1" applyBorder="1" applyAlignment="1">
      <alignment vertical="center" wrapText="1"/>
    </xf>
    <xf numFmtId="0" fontId="35" fillId="0" borderId="0" xfId="0" applyFont="1">
      <alignment vertical="center"/>
    </xf>
    <xf numFmtId="0" fontId="35" fillId="0" borderId="0" xfId="0" applyFont="1" applyAlignment="1">
      <alignment horizontal="left" vertical="center"/>
    </xf>
    <xf numFmtId="0" fontId="27" fillId="0" borderId="32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179" fontId="24" fillId="0" borderId="17" xfId="0" applyNumberFormat="1" applyFont="1" applyBorder="1" applyAlignment="1">
      <alignment horizontal="right" vertical="center"/>
    </xf>
    <xf numFmtId="178" fontId="24" fillId="0" borderId="1" xfId="0" applyNumberFormat="1" applyFont="1" applyBorder="1" applyAlignment="1">
      <alignment horizontal="right" vertical="center"/>
    </xf>
    <xf numFmtId="0" fontId="27" fillId="0" borderId="5" xfId="0" applyFont="1" applyBorder="1" applyAlignment="1">
      <alignment horizontal="left" vertical="center"/>
    </xf>
    <xf numFmtId="3" fontId="19" fillId="0" borderId="43" xfId="0" applyNumberFormat="1" applyFont="1" applyBorder="1" applyAlignment="1">
      <alignment vertical="center" wrapText="1"/>
    </xf>
    <xf numFmtId="0" fontId="17" fillId="0" borderId="0" xfId="8" applyFont="1">
      <alignment vertical="center"/>
    </xf>
    <xf numFmtId="177" fontId="39" fillId="0" borderId="13" xfId="0" applyNumberFormat="1" applyFont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25" xfId="0" applyBorder="1" applyAlignment="1"/>
    <xf numFmtId="0" fontId="0" fillId="0" borderId="38" xfId="0" applyBorder="1" applyAlignment="1"/>
    <xf numFmtId="0" fontId="0" fillId="0" borderId="2" xfId="0" applyBorder="1" applyAlignment="1"/>
    <xf numFmtId="0" fontId="6" fillId="0" borderId="0" xfId="0" applyFont="1">
      <alignment vertical="center"/>
    </xf>
    <xf numFmtId="0" fontId="0" fillId="0" borderId="3" xfId="0" applyBorder="1" applyAlignment="1"/>
    <xf numFmtId="0" fontId="22" fillId="2" borderId="9" xfId="0" applyFont="1" applyFill="1" applyBorder="1" applyAlignment="1">
      <alignment horizontal="center" vertical="center"/>
    </xf>
    <xf numFmtId="0" fontId="0" fillId="0" borderId="39" xfId="0" applyBorder="1" applyAlignment="1"/>
    <xf numFmtId="0" fontId="0" fillId="0" borderId="41" xfId="0" applyBorder="1" applyAlignment="1"/>
    <xf numFmtId="0" fontId="22" fillId="2" borderId="9" xfId="0" applyFont="1" applyFill="1" applyBorder="1" applyAlignment="1">
      <alignment horizontal="center"/>
    </xf>
    <xf numFmtId="0" fontId="22" fillId="2" borderId="8" xfId="0" applyFont="1" applyFill="1" applyBorder="1" applyAlignment="1">
      <alignment horizontal="center" vertical="center"/>
    </xf>
    <xf numFmtId="0" fontId="0" fillId="0" borderId="40" xfId="0" applyBorder="1" applyAlignment="1"/>
    <xf numFmtId="0" fontId="22" fillId="2" borderId="8" xfId="0" applyFont="1" applyFill="1" applyBorder="1" applyAlignment="1">
      <alignment horizontal="center"/>
    </xf>
    <xf numFmtId="49" fontId="22" fillId="2" borderId="8" xfId="0" applyNumberFormat="1" applyFont="1" applyFill="1" applyBorder="1" applyAlignment="1">
      <alignment horizontal="center" vertical="center" wrapText="1"/>
    </xf>
    <xf numFmtId="3" fontId="19" fillId="0" borderId="0" xfId="0" applyNumberFormat="1" applyFont="1" applyAlignment="1">
      <alignment horizontal="left" wrapText="1"/>
    </xf>
    <xf numFmtId="0" fontId="19" fillId="0" borderId="17" xfId="0" applyFont="1" applyBorder="1" applyAlignment="1">
      <alignment horizontal="center" vertical="center" wrapText="1"/>
    </xf>
    <xf numFmtId="177" fontId="19" fillId="0" borderId="17" xfId="0" applyNumberFormat="1" applyFont="1" applyBorder="1" applyAlignment="1"/>
    <xf numFmtId="3" fontId="19" fillId="0" borderId="17" xfId="0" applyNumberFormat="1" applyFont="1" applyBorder="1" applyAlignment="1"/>
    <xf numFmtId="3" fontId="19" fillId="0" borderId="17" xfId="0" applyNumberFormat="1" applyFont="1" applyBorder="1" applyAlignment="1">
      <alignment horizontal="center" vertical="center" wrapText="1"/>
    </xf>
    <xf numFmtId="0" fontId="0" fillId="0" borderId="14" xfId="0" applyBorder="1" applyAlignment="1"/>
    <xf numFmtId="0" fontId="0" fillId="0" borderId="13" xfId="0" applyBorder="1" applyAlignment="1"/>
    <xf numFmtId="0" fontId="22" fillId="2" borderId="41" xfId="0" applyFont="1" applyFill="1" applyBorder="1" applyAlignment="1">
      <alignment horizontal="center"/>
    </xf>
    <xf numFmtId="0" fontId="22" fillId="2" borderId="41" xfId="0" applyFont="1" applyFill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24" fillId="0" borderId="0" xfId="0" applyFont="1" applyAlignment="1">
      <alignment vertical="center" wrapText="1"/>
    </xf>
  </cellXfs>
  <cellStyles count="14">
    <cellStyle name="Comma [0] 2" xfId="1" xr:uid="{00000000-0005-0000-0000-000006000000}"/>
    <cellStyle name="Comma [0] 3" xfId="2" xr:uid="{00000000-0005-0000-0000-000007000000}"/>
    <cellStyle name="Normal 2" xfId="3" xr:uid="{00000000-0005-0000-0000-000008000000}"/>
    <cellStyle name="Normal 3" xfId="4" xr:uid="{00000000-0005-0000-0000-000009000000}"/>
    <cellStyle name="Percent 2" xfId="5" xr:uid="{00000000-0005-0000-0000-00000A000000}"/>
    <cellStyle name="Percent 3" xfId="6" xr:uid="{00000000-0005-0000-0000-00000B000000}"/>
    <cellStyle name="Percent 4" xfId="7" xr:uid="{00000000-0005-0000-0000-00000C000000}"/>
    <cellStyle name="ハイパーリンク" xfId="8" xr:uid="{00000000-0005-0000-0000-00000D000000}"/>
    <cellStyle name="桁区切り 4" xfId="9" xr:uid="{00000000-0005-0000-0000-00000E000000}"/>
    <cellStyle name="標準" xfId="0" builtinId="0" customBuiltin="1"/>
    <cellStyle name="標準 2" xfId="10" xr:uid="{00000000-0005-0000-0000-00000F000000}"/>
    <cellStyle name="標準 3" xfId="11" xr:uid="{00000000-0005-0000-0000-000010000000}"/>
    <cellStyle name="標準 4" xfId="12" xr:uid="{00000000-0005-0000-0000-000011000000}"/>
    <cellStyle name="標準 5" xfId="13" xr:uid="{00000000-0005-0000-0000-00001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1285875</xdr:colOff>
      <xdr:row>25</xdr:row>
      <xdr:rowOff>47626</xdr:rowOff>
    </xdr:from>
    <xdr:to>
      <xdr:col>8</xdr:col>
      <xdr:colOff>568000</xdr:colOff>
      <xdr:row>43</xdr:row>
      <xdr:rowOff>14229</xdr:rowOff>
    </xdr:to>
    <xdr:grpSp>
      <xdr:nvGrpSpPr>
        <xdr:cNvPr id="4" name="Group 69814">
          <a:extLst>
            <a:ext uri="{FF2B5EF4-FFF2-40B4-BE49-F238E27FC236}">
              <a16:creationId xmlns:a16="http://schemas.microsoft.com/office/drawing/2014/main" id="{8D894991-788D-4282-B667-139916F6CD16}"/>
            </a:ext>
          </a:extLst>
        </xdr:cNvPr>
        <xdr:cNvGrpSpPr>
          <a:grpSpLocks noChangeAspect="1"/>
        </xdr:cNvGrpSpPr>
      </xdr:nvGrpSpPr>
      <xdr:grpSpPr>
        <a:xfrm>
          <a:off x="7172325" y="4810126"/>
          <a:ext cx="9092875" cy="3395603"/>
          <a:chOff x="0" y="-3124"/>
          <a:chExt cx="5837428" cy="2194561"/>
        </a:xfrm>
      </xdr:grpSpPr>
      <xdr:sp macro="" textlink="">
        <xdr:nvSpPr>
          <xdr:cNvPr id="5" name="Shape 2263">
            <a:extLst>
              <a:ext uri="{FF2B5EF4-FFF2-40B4-BE49-F238E27FC236}">
                <a16:creationId xmlns:a16="http://schemas.microsoft.com/office/drawing/2014/main" id="{306298A6-AB5A-7D6B-C7AD-B47E44E6190C}"/>
              </a:ext>
            </a:extLst>
          </xdr:cNvPr>
          <xdr:cNvSpPr/>
        </xdr:nvSpPr>
        <xdr:spPr>
          <a:xfrm>
            <a:off x="2036964" y="682625"/>
            <a:ext cx="431089" cy="838645"/>
          </a:xfrm>
          <a:custGeom>
            <a:avLst/>
            <a:gdLst/>
            <a:ahLst/>
            <a:cxnLst/>
            <a:rect l="0" t="0" r="0" b="0"/>
            <a:pathLst>
              <a:path w="431089" h="838645">
                <a:moveTo>
                  <a:pt x="258394" y="0"/>
                </a:moveTo>
                <a:lnTo>
                  <a:pt x="431089" y="0"/>
                </a:lnTo>
                <a:lnTo>
                  <a:pt x="431089" y="168389"/>
                </a:lnTo>
                <a:lnTo>
                  <a:pt x="235547" y="168389"/>
                </a:lnTo>
                <a:lnTo>
                  <a:pt x="235547" y="670458"/>
                </a:lnTo>
                <a:lnTo>
                  <a:pt x="431089" y="670458"/>
                </a:lnTo>
                <a:lnTo>
                  <a:pt x="431089" y="838645"/>
                </a:lnTo>
                <a:lnTo>
                  <a:pt x="258394" y="838645"/>
                </a:lnTo>
                <a:cubicBezTo>
                  <a:pt x="115951" y="838645"/>
                  <a:pt x="0" y="729856"/>
                  <a:pt x="0" y="595376"/>
                </a:cubicBezTo>
                <a:lnTo>
                  <a:pt x="0" y="243040"/>
                </a:lnTo>
                <a:cubicBezTo>
                  <a:pt x="0" y="109080"/>
                  <a:pt x="115951" y="0"/>
                  <a:pt x="258394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2D3465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ja-JP" altLang="en-US"/>
          </a:p>
        </xdr:txBody>
      </xdr:sp>
      <xdr:sp macro="" textlink="">
        <xdr:nvSpPr>
          <xdr:cNvPr id="6" name="Shape 2264">
            <a:extLst>
              <a:ext uri="{FF2B5EF4-FFF2-40B4-BE49-F238E27FC236}">
                <a16:creationId xmlns:a16="http://schemas.microsoft.com/office/drawing/2014/main" id="{2D75CC47-321C-AA6D-EF19-4DDBA0DA9536}"/>
              </a:ext>
            </a:extLst>
          </xdr:cNvPr>
          <xdr:cNvSpPr/>
        </xdr:nvSpPr>
        <xdr:spPr>
          <a:xfrm>
            <a:off x="2468053" y="682625"/>
            <a:ext cx="424295" cy="838645"/>
          </a:xfrm>
          <a:custGeom>
            <a:avLst/>
            <a:gdLst/>
            <a:ahLst/>
            <a:cxnLst/>
            <a:rect l="0" t="0" r="0" b="0"/>
            <a:pathLst>
              <a:path w="424295" h="838645">
                <a:moveTo>
                  <a:pt x="0" y="0"/>
                </a:moveTo>
                <a:lnTo>
                  <a:pt x="166243" y="0"/>
                </a:lnTo>
                <a:cubicBezTo>
                  <a:pt x="308534" y="0"/>
                  <a:pt x="424295" y="109080"/>
                  <a:pt x="424295" y="243040"/>
                </a:cubicBezTo>
                <a:lnTo>
                  <a:pt x="424295" y="595376"/>
                </a:lnTo>
                <a:cubicBezTo>
                  <a:pt x="424295" y="729856"/>
                  <a:pt x="308534" y="838645"/>
                  <a:pt x="166243" y="838645"/>
                </a:cubicBezTo>
                <a:lnTo>
                  <a:pt x="0" y="838645"/>
                </a:lnTo>
                <a:lnTo>
                  <a:pt x="0" y="670458"/>
                </a:lnTo>
                <a:lnTo>
                  <a:pt x="195542" y="670458"/>
                </a:lnTo>
                <a:lnTo>
                  <a:pt x="195542" y="168389"/>
                </a:lnTo>
                <a:lnTo>
                  <a:pt x="0" y="168389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2D3465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ja-JP" altLang="en-US"/>
          </a:p>
        </xdr:txBody>
      </xdr:sp>
      <xdr:sp macro="" textlink="">
        <xdr:nvSpPr>
          <xdr:cNvPr id="7" name="Shape 2265">
            <a:extLst>
              <a:ext uri="{FF2B5EF4-FFF2-40B4-BE49-F238E27FC236}">
                <a16:creationId xmlns:a16="http://schemas.microsoft.com/office/drawing/2014/main" id="{993D238E-52F8-D02C-A704-9619930B3399}"/>
              </a:ext>
            </a:extLst>
          </xdr:cNvPr>
          <xdr:cNvSpPr/>
        </xdr:nvSpPr>
        <xdr:spPr>
          <a:xfrm>
            <a:off x="3012421" y="703252"/>
            <a:ext cx="812736" cy="805586"/>
          </a:xfrm>
          <a:custGeom>
            <a:avLst/>
            <a:gdLst/>
            <a:ahLst/>
            <a:cxnLst/>
            <a:rect l="0" t="0" r="0" b="0"/>
            <a:pathLst>
              <a:path w="812736" h="805586">
                <a:moveTo>
                  <a:pt x="0" y="0"/>
                </a:moveTo>
                <a:lnTo>
                  <a:pt x="235521" y="0"/>
                </a:lnTo>
                <a:lnTo>
                  <a:pt x="235521" y="637222"/>
                </a:lnTo>
                <a:lnTo>
                  <a:pt x="812736" y="637222"/>
                </a:lnTo>
                <a:lnTo>
                  <a:pt x="812736" y="805586"/>
                </a:lnTo>
                <a:lnTo>
                  <a:pt x="258292" y="805586"/>
                </a:lnTo>
                <a:cubicBezTo>
                  <a:pt x="115760" y="805586"/>
                  <a:pt x="0" y="696557"/>
                  <a:pt x="0" y="562280"/>
                </a:cubicBez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2D3465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ja-JP" altLang="en-US"/>
          </a:p>
        </xdr:txBody>
      </xdr:sp>
      <xdr:sp macro="" textlink="">
        <xdr:nvSpPr>
          <xdr:cNvPr id="8" name="Shape 2266">
            <a:extLst>
              <a:ext uri="{FF2B5EF4-FFF2-40B4-BE49-F238E27FC236}">
                <a16:creationId xmlns:a16="http://schemas.microsoft.com/office/drawing/2014/main" id="{FFD4E1F1-E4AD-5EC8-67EC-3ADE289352F0}"/>
              </a:ext>
            </a:extLst>
          </xdr:cNvPr>
          <xdr:cNvSpPr/>
        </xdr:nvSpPr>
        <xdr:spPr>
          <a:xfrm>
            <a:off x="0" y="705919"/>
            <a:ext cx="1004240" cy="805587"/>
          </a:xfrm>
          <a:custGeom>
            <a:avLst/>
            <a:gdLst/>
            <a:ahLst/>
            <a:cxnLst/>
            <a:rect l="0" t="0" r="0" b="0"/>
            <a:pathLst>
              <a:path w="1004240" h="805587">
                <a:moveTo>
                  <a:pt x="774954" y="0"/>
                </a:moveTo>
                <a:lnTo>
                  <a:pt x="1004240" y="0"/>
                </a:lnTo>
                <a:lnTo>
                  <a:pt x="1004240" y="562432"/>
                </a:lnTo>
                <a:cubicBezTo>
                  <a:pt x="1004240" y="696900"/>
                  <a:pt x="888327" y="805587"/>
                  <a:pt x="745592" y="805587"/>
                </a:cubicBezTo>
                <a:lnTo>
                  <a:pt x="343497" y="805587"/>
                </a:lnTo>
                <a:cubicBezTo>
                  <a:pt x="0" y="776541"/>
                  <a:pt x="215303" y="484899"/>
                  <a:pt x="215303" y="484899"/>
                </a:cubicBezTo>
                <a:lnTo>
                  <a:pt x="312750" y="323952"/>
                </a:lnTo>
                <a:lnTo>
                  <a:pt x="542265" y="323952"/>
                </a:lnTo>
                <a:lnTo>
                  <a:pt x="384581" y="637324"/>
                </a:lnTo>
                <a:lnTo>
                  <a:pt x="774954" y="637324"/>
                </a:lnTo>
                <a:lnTo>
                  <a:pt x="774954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2D3465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ja-JP" altLang="en-US"/>
          </a:p>
        </xdr:txBody>
      </xdr:sp>
      <xdr:sp macro="" textlink="">
        <xdr:nvSpPr>
          <xdr:cNvPr id="9" name="Shape 2267">
            <a:extLst>
              <a:ext uri="{FF2B5EF4-FFF2-40B4-BE49-F238E27FC236}">
                <a16:creationId xmlns:a16="http://schemas.microsoft.com/office/drawing/2014/main" id="{68260AF6-9E07-E001-E5A0-41AA14E19D20}"/>
              </a:ext>
            </a:extLst>
          </xdr:cNvPr>
          <xdr:cNvSpPr/>
        </xdr:nvSpPr>
        <xdr:spPr>
          <a:xfrm>
            <a:off x="1118802" y="705913"/>
            <a:ext cx="805574" cy="805637"/>
          </a:xfrm>
          <a:custGeom>
            <a:avLst/>
            <a:gdLst/>
            <a:ahLst/>
            <a:cxnLst/>
            <a:rect l="0" t="0" r="0" b="0"/>
            <a:pathLst>
              <a:path w="805574" h="805637">
                <a:moveTo>
                  <a:pt x="258496" y="0"/>
                </a:moveTo>
                <a:lnTo>
                  <a:pt x="805574" y="0"/>
                </a:lnTo>
                <a:lnTo>
                  <a:pt x="805574" y="168262"/>
                </a:lnTo>
                <a:lnTo>
                  <a:pt x="235585" y="168262"/>
                </a:lnTo>
                <a:lnTo>
                  <a:pt x="235585" y="324205"/>
                </a:lnTo>
                <a:lnTo>
                  <a:pt x="770420" y="324205"/>
                </a:lnTo>
                <a:lnTo>
                  <a:pt x="770420" y="489217"/>
                </a:lnTo>
                <a:lnTo>
                  <a:pt x="235585" y="489217"/>
                </a:lnTo>
                <a:lnTo>
                  <a:pt x="235585" y="637324"/>
                </a:lnTo>
                <a:lnTo>
                  <a:pt x="805574" y="637324"/>
                </a:lnTo>
                <a:lnTo>
                  <a:pt x="805574" y="805637"/>
                </a:lnTo>
                <a:lnTo>
                  <a:pt x="258496" y="805637"/>
                </a:lnTo>
                <a:cubicBezTo>
                  <a:pt x="115507" y="805637"/>
                  <a:pt x="0" y="696900"/>
                  <a:pt x="0" y="562420"/>
                </a:cubicBezTo>
                <a:lnTo>
                  <a:pt x="0" y="243421"/>
                </a:lnTo>
                <a:cubicBezTo>
                  <a:pt x="0" y="108941"/>
                  <a:pt x="115507" y="0"/>
                  <a:pt x="258496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2D3465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ja-JP" altLang="en-US"/>
          </a:p>
        </xdr:txBody>
      </xdr:sp>
      <xdr:pic>
        <xdr:nvPicPr>
          <xdr:cNvPr id="10" name="Picture 70851">
            <a:extLst>
              <a:ext uri="{FF2B5EF4-FFF2-40B4-BE49-F238E27FC236}">
                <a16:creationId xmlns:a16="http://schemas.microsoft.com/office/drawing/2014/main" id="{32D82D20-CD22-763A-6CA3-89B0110273AA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3895851" y="-3124"/>
            <a:ext cx="1941577" cy="2194561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47625</xdr:colOff>
      <xdr:row>58</xdr:row>
      <xdr:rowOff>108565</xdr:rowOff>
    </xdr:from>
    <xdr:to>
      <xdr:col>11</xdr:col>
      <xdr:colOff>470208</xdr:colOff>
      <xdr:row>65</xdr:row>
      <xdr:rowOff>84539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19326066-DBF7-4732-8D5E-B9101F2C3363}"/>
            </a:ext>
          </a:extLst>
        </xdr:cNvPr>
        <xdr:cNvSpPr/>
      </xdr:nvSpPr>
      <xdr:spPr>
        <a:xfrm>
          <a:off x="47625" y="11157565"/>
          <a:ext cx="21901458" cy="130947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>
              <a:solidFill>
                <a:sysClr val="windowText" lastClr="000000"/>
              </a:solidFill>
            </a:rPr>
            <a:t>　</a:t>
          </a:r>
          <a:r>
            <a:rPr kumimoji="1" lang="ja-JP" altLang="en-US" sz="2400">
              <a:solidFill>
                <a:sysClr val="windowText" lastClr="000000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本</a:t>
          </a:r>
          <a:r>
            <a:rPr kumimoji="1" lang="en-US" altLang="ja-JP" sz="2400">
              <a:solidFill>
                <a:sysClr val="windowText" lastClr="000000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IR</a:t>
          </a:r>
          <a:r>
            <a:rPr kumimoji="1" lang="ja-JP" altLang="en-US" sz="2400">
              <a:solidFill>
                <a:sysClr val="windowText" lastClr="000000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データブックは、投資家の皆さまに弊社の業績等の推移を分かりやすく</a:t>
          </a:r>
          <a:endParaRPr kumimoji="1" lang="en-US" altLang="ja-JP" sz="2400">
            <a:solidFill>
              <a:sysClr val="windowText" lastClr="000000"/>
            </a:solidFill>
            <a:latin typeface="Yu Gothic UI" panose="020B0500000000000000" pitchFamily="50" charset="-128"/>
            <a:ea typeface="Yu Gothic UI" panose="020B0500000000000000" pitchFamily="50" charset="-128"/>
          </a:endParaRPr>
        </a:p>
        <a:p>
          <a:pPr algn="l"/>
          <a:r>
            <a:rPr kumimoji="1" lang="ja-JP" altLang="en-US" sz="2400">
              <a:solidFill>
                <a:sysClr val="windowText" lastClr="000000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　ご理解頂く為に、過去</a:t>
          </a:r>
          <a:r>
            <a:rPr kumimoji="1" lang="en-US" altLang="ja-JP" sz="2400">
              <a:solidFill>
                <a:sysClr val="windowText" lastClr="000000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10</a:t>
          </a:r>
          <a:r>
            <a:rPr kumimoji="1" lang="ja-JP" altLang="en-US" sz="2400">
              <a:solidFill>
                <a:sysClr val="windowText" lastClr="000000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年間のデータをまとめたものです。</a:t>
          </a:r>
          <a:endParaRPr kumimoji="1" lang="en-US" altLang="ja-JP" sz="2400">
            <a:solidFill>
              <a:sysClr val="windowText" lastClr="000000"/>
            </a:solidFill>
            <a:latin typeface="Yu Gothic UI" panose="020B0500000000000000" pitchFamily="50" charset="-128"/>
            <a:ea typeface="Yu Gothic UI" panose="020B0500000000000000" pitchFamily="50" charset="-128"/>
          </a:endParaRPr>
        </a:p>
      </xdr:txBody>
    </xdr:sp>
    <xdr:clientData/>
  </xdr:twoCellAnchor>
  <xdr:twoCellAnchor>
    <xdr:from>
      <xdr:col>0</xdr:col>
      <xdr:colOff>340959</xdr:colOff>
      <xdr:row>55</xdr:row>
      <xdr:rowOff>47625</xdr:rowOff>
    </xdr:from>
    <xdr:to>
      <xdr:col>11</xdr:col>
      <xdr:colOff>832781</xdr:colOff>
      <xdr:row>58</xdr:row>
      <xdr:rowOff>28977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552489FE-6532-4183-B7E7-3B1D6B1C0C45}"/>
            </a:ext>
          </a:extLst>
        </xdr:cNvPr>
        <xdr:cNvSpPr/>
      </xdr:nvSpPr>
      <xdr:spPr>
        <a:xfrm>
          <a:off x="340959" y="10525125"/>
          <a:ext cx="21970697" cy="55285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400">
              <a:solidFill>
                <a:sysClr val="windowText" lastClr="000000"/>
              </a:solidFill>
              <a:latin typeface="Yu Gothic UI" panose="020B0500000000000000" pitchFamily="50" charset="-128"/>
              <a:ea typeface="Yu Gothic UI" panose="020B0500000000000000" pitchFamily="50" charset="-128"/>
              <a:cs typeface="Arial" pitchFamily="34" charset="0"/>
            </a:rPr>
            <a:t>This IR Databook has been prepared by taking data over the last ten years.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1"/>
  <sheetViews>
    <sheetView tabSelected="1" zoomScale="50" zoomScaleNormal="50" workbookViewId="0">
      <selection sqref="A1:L16"/>
    </sheetView>
  </sheetViews>
  <sheetFormatPr defaultColWidth="8.625" defaultRowHeight="15"/>
  <cols>
    <col min="1" max="12" width="25.625" style="1" customWidth="1"/>
    <col min="13" max="13" width="8.625" style="1" customWidth="1"/>
    <col min="14" max="16384" width="8.625" style="1"/>
  </cols>
  <sheetData>
    <row r="1" spans="1:12" ht="14.25" customHeight="1">
      <c r="A1" s="223" t="s">
        <v>603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5"/>
    </row>
    <row r="2" spans="1:12" ht="14.25" customHeight="1">
      <c r="A2" s="226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8"/>
    </row>
    <row r="3" spans="1:12" ht="14.25" customHeight="1">
      <c r="A3" s="226"/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8"/>
    </row>
    <row r="4" spans="1:12" ht="14.25" customHeight="1">
      <c r="A4" s="226"/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8"/>
    </row>
    <row r="5" spans="1:12" ht="14.25" customHeight="1">
      <c r="A5" s="226"/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8"/>
    </row>
    <row r="6" spans="1:12" ht="14.25" customHeight="1">
      <c r="A6" s="226"/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8"/>
    </row>
    <row r="7" spans="1:12" ht="14.25" customHeight="1">
      <c r="A7" s="226"/>
      <c r="B7" s="227"/>
      <c r="C7" s="227"/>
      <c r="D7" s="227"/>
      <c r="E7" s="227"/>
      <c r="F7" s="227"/>
      <c r="G7" s="227"/>
      <c r="H7" s="227"/>
      <c r="I7" s="227"/>
      <c r="J7" s="227"/>
      <c r="K7" s="227"/>
      <c r="L7" s="228"/>
    </row>
    <row r="8" spans="1:12" ht="14.25" customHeight="1">
      <c r="A8" s="226"/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8"/>
    </row>
    <row r="9" spans="1:12" ht="14.25" customHeight="1">
      <c r="A9" s="226"/>
      <c r="B9" s="227"/>
      <c r="C9" s="227"/>
      <c r="D9" s="227"/>
      <c r="E9" s="227"/>
      <c r="F9" s="227"/>
      <c r="G9" s="227"/>
      <c r="H9" s="227"/>
      <c r="I9" s="227"/>
      <c r="J9" s="227"/>
      <c r="K9" s="227"/>
      <c r="L9" s="228"/>
    </row>
    <row r="10" spans="1:12" ht="14.25" customHeight="1">
      <c r="A10" s="226"/>
      <c r="B10" s="227"/>
      <c r="C10" s="227"/>
      <c r="D10" s="227"/>
      <c r="E10" s="227"/>
      <c r="F10" s="227"/>
      <c r="G10" s="227"/>
      <c r="H10" s="227"/>
      <c r="I10" s="227"/>
      <c r="J10" s="227"/>
      <c r="K10" s="227"/>
      <c r="L10" s="228"/>
    </row>
    <row r="11" spans="1:12" ht="14.25" customHeight="1">
      <c r="A11" s="226"/>
      <c r="B11" s="227"/>
      <c r="C11" s="227"/>
      <c r="D11" s="227"/>
      <c r="E11" s="227"/>
      <c r="F11" s="227"/>
      <c r="G11" s="227"/>
      <c r="H11" s="227"/>
      <c r="I11" s="227"/>
      <c r="J11" s="227"/>
      <c r="K11" s="227"/>
      <c r="L11" s="228"/>
    </row>
    <row r="12" spans="1:12" ht="14.25" customHeight="1">
      <c r="A12" s="226"/>
      <c r="B12" s="227"/>
      <c r="C12" s="227"/>
      <c r="D12" s="227"/>
      <c r="E12" s="227"/>
      <c r="F12" s="227"/>
      <c r="G12" s="227"/>
      <c r="H12" s="227"/>
      <c r="I12" s="227"/>
      <c r="J12" s="227"/>
      <c r="K12" s="227"/>
      <c r="L12" s="228"/>
    </row>
    <row r="13" spans="1:12" ht="14.25" customHeight="1">
      <c r="A13" s="226"/>
      <c r="B13" s="227"/>
      <c r="C13" s="227"/>
      <c r="D13" s="227"/>
      <c r="E13" s="227"/>
      <c r="F13" s="227"/>
      <c r="G13" s="227"/>
      <c r="H13" s="227"/>
      <c r="I13" s="227"/>
      <c r="J13" s="227"/>
      <c r="K13" s="227"/>
      <c r="L13" s="228"/>
    </row>
    <row r="14" spans="1:12" ht="14.25" customHeight="1">
      <c r="A14" s="226"/>
      <c r="B14" s="227"/>
      <c r="C14" s="227"/>
      <c r="D14" s="227"/>
      <c r="E14" s="227"/>
      <c r="F14" s="227"/>
      <c r="G14" s="227"/>
      <c r="H14" s="227"/>
      <c r="I14" s="227"/>
      <c r="J14" s="227"/>
      <c r="K14" s="227"/>
      <c r="L14" s="228"/>
    </row>
    <row r="15" spans="1:12" ht="14.25" customHeight="1">
      <c r="A15" s="226"/>
      <c r="B15" s="227"/>
      <c r="C15" s="227"/>
      <c r="D15" s="227"/>
      <c r="E15" s="227"/>
      <c r="F15" s="227"/>
      <c r="G15" s="227"/>
      <c r="H15" s="227"/>
      <c r="I15" s="227"/>
      <c r="J15" s="227"/>
      <c r="K15" s="227"/>
      <c r="L15" s="228"/>
    </row>
    <row r="16" spans="1:12" ht="14.25" customHeight="1">
      <c r="A16" s="226"/>
      <c r="B16" s="227"/>
      <c r="C16" s="227"/>
      <c r="D16" s="227"/>
      <c r="E16" s="227"/>
      <c r="F16" s="227"/>
      <c r="G16" s="227"/>
      <c r="H16" s="227"/>
      <c r="I16" s="227"/>
      <c r="J16" s="227"/>
      <c r="K16" s="227"/>
      <c r="L16" s="228"/>
    </row>
    <row r="17" spans="1:12" ht="14.25" customHeight="1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4"/>
    </row>
    <row r="18" spans="1:12" ht="14.25" customHeight="1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4"/>
    </row>
    <row r="19" spans="1:12" ht="14.25" customHeight="1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4"/>
    </row>
    <row r="20" spans="1:12" ht="14.25" customHeight="1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4"/>
    </row>
    <row r="21" spans="1:12" ht="14.25" customHeight="1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4"/>
    </row>
    <row r="22" spans="1:12" ht="14.25" customHeight="1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4"/>
    </row>
    <row r="23" spans="1:12" ht="14.25" customHeight="1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4"/>
    </row>
    <row r="24" spans="1:12" ht="14.25" customHeight="1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4"/>
    </row>
    <row r="25" spans="1:12" ht="14.25" customHeight="1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4"/>
    </row>
    <row r="26" spans="1:12" ht="14.25" customHeight="1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4"/>
    </row>
    <row r="27" spans="1:12" ht="14.25" customHeight="1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4"/>
    </row>
    <row r="28" spans="1:12" ht="14.25" customHeight="1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4"/>
    </row>
    <row r="29" spans="1:12" ht="14.25" customHeight="1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4"/>
    </row>
    <row r="30" spans="1:12" ht="14.25" customHeight="1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4"/>
    </row>
    <row r="31" spans="1:12" ht="14.25" customHeight="1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4"/>
    </row>
    <row r="32" spans="1:12" ht="14.25" customHeight="1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4"/>
    </row>
    <row r="33" spans="1:12" ht="14.25" customHeight="1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4"/>
    </row>
    <row r="34" spans="1:12" ht="14.25" customHeight="1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4"/>
    </row>
    <row r="35" spans="1:12" ht="14.25" customHeight="1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4"/>
    </row>
    <row r="36" spans="1:12" ht="14.25" customHeight="1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4"/>
    </row>
    <row r="37" spans="1:12" ht="14.25" customHeight="1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4"/>
    </row>
    <row r="38" spans="1:12" ht="14.25" customHeight="1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4"/>
    </row>
    <row r="39" spans="1:12" ht="14.25" customHeight="1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4"/>
    </row>
    <row r="40" spans="1:12" ht="14.25" customHeight="1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4"/>
    </row>
    <row r="41" spans="1:12" ht="14.25" customHeight="1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4"/>
    </row>
    <row r="42" spans="1:12" ht="14.25" customHeight="1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4"/>
    </row>
    <row r="43" spans="1:12" ht="14.25" customHeight="1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4"/>
    </row>
    <row r="44" spans="1:12" ht="14.25" customHeight="1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4"/>
    </row>
    <row r="45" spans="1:12" ht="14.25" customHeight="1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  <c r="L45" s="4"/>
    </row>
    <row r="46" spans="1:12" ht="14.25" customHeight="1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  <c r="L46" s="4"/>
    </row>
    <row r="47" spans="1:12" ht="14.25" customHeight="1">
      <c r="A47" s="2"/>
      <c r="B47" s="3"/>
      <c r="C47" s="3"/>
      <c r="D47" s="3"/>
      <c r="E47" s="3"/>
      <c r="F47" s="3"/>
      <c r="G47" s="3"/>
      <c r="H47" s="3"/>
      <c r="I47" s="3"/>
      <c r="J47" s="3"/>
      <c r="K47" s="3"/>
      <c r="L47" s="4"/>
    </row>
    <row r="48" spans="1:12" ht="14.25" customHeight="1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4"/>
    </row>
    <row r="49" spans="1:12" ht="14.25" customHeight="1">
      <c r="A49" s="2"/>
      <c r="B49" s="3"/>
      <c r="C49" s="3"/>
      <c r="D49" s="3"/>
      <c r="E49" s="3"/>
      <c r="F49" s="3"/>
      <c r="G49" s="3"/>
      <c r="H49" s="3"/>
      <c r="I49" s="3"/>
      <c r="J49" s="3"/>
      <c r="K49" s="3"/>
      <c r="L49" s="4"/>
    </row>
    <row r="50" spans="1:12" ht="14.25" customHeight="1">
      <c r="A50" s="2"/>
      <c r="B50" s="3"/>
      <c r="C50" s="3"/>
      <c r="D50" s="3"/>
      <c r="E50" s="3"/>
      <c r="F50" s="3"/>
      <c r="G50" s="3"/>
      <c r="H50" s="3"/>
      <c r="I50" s="3"/>
      <c r="J50" s="3"/>
      <c r="K50" s="3"/>
      <c r="L50" s="4"/>
    </row>
    <row r="51" spans="1:12" ht="14.25" customHeight="1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4"/>
    </row>
    <row r="52" spans="1:12" ht="14.25" customHeight="1">
      <c r="A52" s="2"/>
      <c r="B52" s="3"/>
      <c r="C52" s="3"/>
      <c r="D52" s="3"/>
      <c r="E52" s="3"/>
      <c r="F52" s="3"/>
      <c r="G52" s="3"/>
      <c r="H52" s="3"/>
      <c r="I52" s="3"/>
      <c r="J52" s="3"/>
      <c r="K52" s="3"/>
      <c r="L52" s="4"/>
    </row>
    <row r="53" spans="1:12" ht="14.25" customHeight="1">
      <c r="A53" s="2"/>
      <c r="B53" s="3"/>
      <c r="C53" s="3"/>
      <c r="D53" s="3"/>
      <c r="E53" s="3"/>
      <c r="F53" s="3"/>
      <c r="G53" s="3"/>
      <c r="H53" s="3"/>
      <c r="I53" s="3"/>
      <c r="J53" s="3"/>
      <c r="K53" s="3"/>
      <c r="L53" s="4"/>
    </row>
    <row r="54" spans="1:12" ht="14.25" customHeight="1">
      <c r="A54" s="2"/>
      <c r="B54" s="3"/>
      <c r="C54" s="3"/>
      <c r="D54" s="3"/>
      <c r="E54" s="3"/>
      <c r="F54" s="3"/>
      <c r="G54" s="3"/>
      <c r="H54" s="3"/>
      <c r="I54" s="3"/>
      <c r="J54" s="3"/>
      <c r="K54" s="3"/>
      <c r="L54" s="4"/>
    </row>
    <row r="55" spans="1:12" ht="14.25" customHeight="1">
      <c r="A55" s="2"/>
      <c r="B55" s="3"/>
      <c r="C55" s="3"/>
      <c r="D55" s="3"/>
      <c r="E55" s="3"/>
      <c r="F55" s="3"/>
      <c r="G55" s="3"/>
      <c r="H55" s="3"/>
      <c r="I55" s="3"/>
      <c r="J55" s="3"/>
      <c r="K55" s="3"/>
      <c r="L55" s="4"/>
    </row>
    <row r="56" spans="1:12" ht="14.25" customHeight="1">
      <c r="A56" s="2"/>
      <c r="B56" s="3"/>
      <c r="C56" s="3"/>
      <c r="D56" s="3"/>
      <c r="E56" s="3"/>
      <c r="F56" s="3"/>
      <c r="G56" s="3"/>
      <c r="H56" s="3"/>
      <c r="I56" s="3"/>
      <c r="J56" s="3"/>
      <c r="K56" s="3"/>
      <c r="L56" s="4"/>
    </row>
    <row r="57" spans="1:12" ht="14.25" customHeight="1">
      <c r="A57" s="2"/>
      <c r="B57" s="3"/>
      <c r="C57" s="3"/>
      <c r="D57" s="3"/>
      <c r="E57" s="3"/>
      <c r="F57" s="3"/>
      <c r="G57" s="3"/>
      <c r="H57" s="3"/>
      <c r="I57" s="3"/>
      <c r="J57" s="3"/>
      <c r="K57" s="3"/>
      <c r="L57" s="4"/>
    </row>
    <row r="58" spans="1:12" ht="14.25" customHeight="1">
      <c r="A58" s="2"/>
      <c r="B58" s="3"/>
      <c r="C58" s="3"/>
      <c r="D58" s="3"/>
      <c r="E58" s="3"/>
      <c r="F58" s="3"/>
      <c r="G58" s="3"/>
      <c r="H58" s="3"/>
      <c r="I58" s="3"/>
      <c r="J58" s="3"/>
      <c r="K58" s="3"/>
      <c r="L58" s="4"/>
    </row>
    <row r="59" spans="1:12" ht="14.25" customHeight="1">
      <c r="A59" s="2"/>
      <c r="B59" s="3"/>
      <c r="C59" s="3"/>
      <c r="D59" s="3"/>
      <c r="E59" s="3"/>
      <c r="F59" s="3"/>
      <c r="G59" s="3"/>
      <c r="H59" s="3"/>
      <c r="I59" s="3"/>
      <c r="J59" s="3"/>
      <c r="K59" s="3"/>
      <c r="L59" s="4"/>
    </row>
    <row r="60" spans="1:12" ht="14.25" customHeight="1">
      <c r="A60" s="2"/>
      <c r="B60" s="3"/>
      <c r="C60" s="3"/>
      <c r="D60" s="3"/>
      <c r="E60" s="3"/>
      <c r="F60" s="3"/>
      <c r="G60" s="3"/>
      <c r="H60" s="3"/>
      <c r="I60" s="3"/>
      <c r="J60" s="3"/>
      <c r="K60" s="3"/>
      <c r="L60" s="4"/>
    </row>
    <row r="61" spans="1:12" ht="14.25" customHeight="1">
      <c r="A61" s="2"/>
      <c r="B61" s="3"/>
      <c r="C61" s="3"/>
      <c r="D61" s="3"/>
      <c r="E61" s="3"/>
      <c r="F61" s="3"/>
      <c r="G61" s="3"/>
      <c r="H61" s="3"/>
      <c r="I61" s="3"/>
      <c r="J61" s="3"/>
      <c r="K61" s="3"/>
      <c r="L61" s="4"/>
    </row>
    <row r="62" spans="1:12" ht="14.25" customHeight="1">
      <c r="A62" s="2"/>
      <c r="B62" s="3"/>
      <c r="C62" s="3"/>
      <c r="D62" s="3"/>
      <c r="E62" s="3"/>
      <c r="F62" s="3"/>
      <c r="G62" s="3"/>
      <c r="H62" s="3"/>
      <c r="I62" s="3"/>
      <c r="J62" s="3"/>
      <c r="K62" s="3"/>
      <c r="L62" s="4"/>
    </row>
    <row r="63" spans="1:12" ht="14.25" customHeight="1">
      <c r="A63" s="2"/>
      <c r="B63" s="3"/>
      <c r="C63" s="3"/>
      <c r="D63" s="3"/>
      <c r="E63" s="3"/>
      <c r="F63" s="3"/>
      <c r="G63" s="3"/>
      <c r="H63" s="3"/>
      <c r="I63" s="3"/>
      <c r="J63" s="3"/>
      <c r="K63" s="3"/>
      <c r="L63" s="4"/>
    </row>
    <row r="64" spans="1:12" ht="14.25" customHeight="1">
      <c r="A64" s="2"/>
      <c r="B64" s="3"/>
      <c r="C64" s="3"/>
      <c r="D64" s="3"/>
      <c r="E64" s="3"/>
      <c r="F64" s="3"/>
      <c r="G64" s="3"/>
      <c r="H64" s="3"/>
      <c r="I64" s="3"/>
      <c r="J64" s="3"/>
      <c r="K64" s="3"/>
      <c r="L64" s="4"/>
    </row>
    <row r="65" spans="1:12" ht="14.25" customHeight="1">
      <c r="A65" s="2"/>
      <c r="B65" s="3"/>
      <c r="C65" s="3"/>
      <c r="D65" s="3"/>
      <c r="E65" s="3"/>
      <c r="F65" s="3"/>
      <c r="G65" s="3"/>
      <c r="H65" s="3"/>
      <c r="I65" s="3"/>
      <c r="J65" s="3"/>
      <c r="K65" s="3"/>
      <c r="L65" s="4"/>
    </row>
    <row r="66" spans="1:12" ht="14.25" customHeight="1">
      <c r="A66" s="2"/>
      <c r="B66" s="3"/>
      <c r="C66" s="3"/>
      <c r="D66" s="3"/>
      <c r="E66" s="3"/>
      <c r="F66" s="3"/>
      <c r="G66" s="3"/>
      <c r="H66" s="3"/>
      <c r="I66" s="3"/>
      <c r="J66" s="3"/>
      <c r="K66" s="3"/>
      <c r="L66" s="4"/>
    </row>
    <row r="67" spans="1:12" ht="14.25" customHeight="1">
      <c r="A67" s="2"/>
      <c r="B67" s="3"/>
      <c r="C67" s="3"/>
      <c r="D67" s="3"/>
      <c r="E67" s="3"/>
      <c r="F67" s="3"/>
      <c r="G67" s="3"/>
      <c r="H67" s="3"/>
      <c r="I67" s="3"/>
      <c r="J67" s="3"/>
      <c r="K67" s="3"/>
      <c r="L67" s="4"/>
    </row>
    <row r="68" spans="1:12" ht="14.25" customHeight="1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4"/>
    </row>
    <row r="69" spans="1:12" ht="14.25" customHeight="1">
      <c r="A69" s="2"/>
      <c r="B69" s="3"/>
      <c r="C69" s="3"/>
      <c r="D69" s="3"/>
      <c r="E69" s="3"/>
      <c r="F69" s="3"/>
      <c r="G69" s="3"/>
      <c r="H69" s="3"/>
      <c r="I69" s="3"/>
      <c r="J69" s="3"/>
      <c r="K69" s="3"/>
      <c r="L69" s="4"/>
    </row>
    <row r="70" spans="1:12" ht="14.25" customHeight="1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7"/>
    </row>
    <row r="71" spans="1:12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</sheetData>
  <mergeCells count="1">
    <mergeCell ref="A1:L16"/>
  </mergeCells>
  <phoneticPr fontId="30"/>
  <printOptions horizontalCentered="1" verticalCentered="1"/>
  <pageMargins left="0" right="0" top="0" bottom="0" header="0.511811023622047" footer="0.511811023622047"/>
  <pageSetup paperSize="9" scale="43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C1048576"/>
  <sheetViews>
    <sheetView zoomScale="70" zoomScaleNormal="70" workbookViewId="0">
      <selection sqref="A1:E1"/>
    </sheetView>
  </sheetViews>
  <sheetFormatPr defaultColWidth="36.125" defaultRowHeight="20.25"/>
  <cols>
    <col min="1" max="1" width="57.75" style="26" customWidth="1"/>
    <col min="2" max="79" width="14.125" style="26" customWidth="1"/>
    <col min="80" max="16384" width="36.125" style="26"/>
  </cols>
  <sheetData>
    <row r="1" spans="1:81" ht="63" customHeight="1">
      <c r="A1" s="237" t="s">
        <v>227</v>
      </c>
      <c r="B1" s="237"/>
      <c r="C1" s="237"/>
      <c r="D1" s="237"/>
      <c r="E1" s="237"/>
    </row>
    <row r="2" spans="1:81" s="70" customFormat="1" ht="28.5" customHeight="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</row>
    <row r="3" spans="1:81" ht="63" customHeight="1">
      <c r="A3" s="65" t="s">
        <v>193</v>
      </c>
      <c r="H3" s="29"/>
      <c r="L3" s="29"/>
      <c r="R3" s="30"/>
      <c r="AJ3" s="30"/>
      <c r="AK3" s="30"/>
      <c r="AL3" s="30"/>
      <c r="AQ3" s="30"/>
      <c r="AR3" s="30"/>
      <c r="BF3" s="30"/>
      <c r="BL3" s="30"/>
      <c r="BS3" s="30"/>
      <c r="BT3" s="30"/>
      <c r="CA3" s="30" t="s">
        <v>221</v>
      </c>
    </row>
    <row r="4" spans="1:81" ht="36" customHeight="1">
      <c r="A4" s="42"/>
      <c r="B4" s="33" t="s">
        <v>228</v>
      </c>
      <c r="C4" s="33" t="s">
        <v>229</v>
      </c>
      <c r="D4" s="33" t="s">
        <v>230</v>
      </c>
      <c r="E4" s="33" t="s">
        <v>8</v>
      </c>
      <c r="F4" s="33" t="s">
        <v>9</v>
      </c>
      <c r="G4" s="33" t="s">
        <v>10</v>
      </c>
      <c r="H4" s="236" t="s">
        <v>11</v>
      </c>
      <c r="I4" s="230"/>
      <c r="J4" s="230"/>
      <c r="K4" s="230"/>
      <c r="L4" s="230"/>
      <c r="M4" s="230"/>
      <c r="N4" s="230"/>
      <c r="O4" s="234"/>
      <c r="P4" s="235" t="s">
        <v>12</v>
      </c>
      <c r="Q4" s="230"/>
      <c r="R4" s="230"/>
      <c r="S4" s="230"/>
      <c r="T4" s="230"/>
      <c r="U4" s="230"/>
      <c r="V4" s="230"/>
      <c r="W4" s="234"/>
      <c r="X4" s="235" t="s">
        <v>13</v>
      </c>
      <c r="Y4" s="230"/>
      <c r="Z4" s="230"/>
      <c r="AA4" s="230"/>
      <c r="AB4" s="230"/>
      <c r="AC4" s="230"/>
      <c r="AD4" s="230"/>
      <c r="AE4" s="234"/>
      <c r="AF4" s="235" t="s">
        <v>14</v>
      </c>
      <c r="AG4" s="230"/>
      <c r="AH4" s="230"/>
      <c r="AI4" s="230"/>
      <c r="AJ4" s="230"/>
      <c r="AK4" s="230"/>
      <c r="AL4" s="230"/>
      <c r="AM4" s="234"/>
      <c r="AN4" s="235" t="s">
        <v>15</v>
      </c>
      <c r="AO4" s="230"/>
      <c r="AP4" s="230"/>
      <c r="AQ4" s="230"/>
      <c r="AR4" s="230"/>
      <c r="AS4" s="230"/>
      <c r="AT4" s="230"/>
      <c r="AU4" s="234"/>
      <c r="AV4" s="235" t="s">
        <v>16</v>
      </c>
      <c r="AW4" s="230"/>
      <c r="AX4" s="230"/>
      <c r="AY4" s="230"/>
      <c r="AZ4" s="230"/>
      <c r="BA4" s="230"/>
      <c r="BB4" s="230"/>
      <c r="BC4" s="234"/>
      <c r="BD4" s="235" t="s">
        <v>17</v>
      </c>
      <c r="BE4" s="230"/>
      <c r="BF4" s="230"/>
      <c r="BG4" s="230"/>
      <c r="BH4" s="230"/>
      <c r="BI4" s="230"/>
      <c r="BJ4" s="230"/>
      <c r="BK4" s="234"/>
      <c r="BL4" s="232" t="s">
        <v>18</v>
      </c>
      <c r="BM4" s="230"/>
      <c r="BN4" s="230"/>
      <c r="BO4" s="230"/>
      <c r="BP4" s="230"/>
      <c r="BQ4" s="230"/>
      <c r="BR4" s="230"/>
      <c r="BS4" s="230"/>
      <c r="BT4" s="232" t="s">
        <v>593</v>
      </c>
      <c r="BU4" s="230"/>
      <c r="BV4" s="230"/>
      <c r="BW4" s="230"/>
      <c r="BX4" s="230"/>
      <c r="BY4" s="230"/>
      <c r="BZ4" s="230"/>
      <c r="CA4" s="231"/>
    </row>
    <row r="5" spans="1:81" ht="36" customHeight="1">
      <c r="A5" s="208"/>
      <c r="B5" s="36" t="s">
        <v>150</v>
      </c>
      <c r="C5" s="36" t="s">
        <v>150</v>
      </c>
      <c r="D5" s="36" t="s">
        <v>150</v>
      </c>
      <c r="E5" s="36" t="s">
        <v>150</v>
      </c>
      <c r="F5" s="36" t="s">
        <v>150</v>
      </c>
      <c r="G5" s="36" t="s">
        <v>150</v>
      </c>
      <c r="H5" s="36" t="s">
        <v>143</v>
      </c>
      <c r="I5" s="36" t="s">
        <v>144</v>
      </c>
      <c r="J5" s="36" t="s">
        <v>145</v>
      </c>
      <c r="K5" s="36" t="s">
        <v>146</v>
      </c>
      <c r="L5" s="36" t="s">
        <v>147</v>
      </c>
      <c r="M5" s="36" t="s">
        <v>148</v>
      </c>
      <c r="N5" s="36" t="s">
        <v>149</v>
      </c>
      <c r="O5" s="36" t="s">
        <v>150</v>
      </c>
      <c r="P5" s="36" t="s">
        <v>143</v>
      </c>
      <c r="Q5" s="36" t="s">
        <v>144</v>
      </c>
      <c r="R5" s="36" t="s">
        <v>145</v>
      </c>
      <c r="S5" s="36" t="s">
        <v>146</v>
      </c>
      <c r="T5" s="36" t="s">
        <v>147</v>
      </c>
      <c r="U5" s="36" t="s">
        <v>148</v>
      </c>
      <c r="V5" s="36" t="s">
        <v>149</v>
      </c>
      <c r="W5" s="36" t="s">
        <v>150</v>
      </c>
      <c r="X5" s="36" t="s">
        <v>143</v>
      </c>
      <c r="Y5" s="36" t="s">
        <v>144</v>
      </c>
      <c r="Z5" s="36" t="s">
        <v>145</v>
      </c>
      <c r="AA5" s="36" t="s">
        <v>146</v>
      </c>
      <c r="AB5" s="36" t="s">
        <v>147</v>
      </c>
      <c r="AC5" s="36" t="s">
        <v>148</v>
      </c>
      <c r="AD5" s="36" t="s">
        <v>149</v>
      </c>
      <c r="AE5" s="36" t="s">
        <v>150</v>
      </c>
      <c r="AF5" s="36" t="s">
        <v>143</v>
      </c>
      <c r="AG5" s="36" t="s">
        <v>144</v>
      </c>
      <c r="AH5" s="36" t="s">
        <v>145</v>
      </c>
      <c r="AI5" s="36" t="s">
        <v>146</v>
      </c>
      <c r="AJ5" s="36" t="s">
        <v>147</v>
      </c>
      <c r="AK5" s="36" t="s">
        <v>148</v>
      </c>
      <c r="AL5" s="36" t="s">
        <v>149</v>
      </c>
      <c r="AM5" s="36" t="s">
        <v>150</v>
      </c>
      <c r="AN5" s="36" t="s">
        <v>143</v>
      </c>
      <c r="AO5" s="36" t="s">
        <v>144</v>
      </c>
      <c r="AP5" s="36" t="s">
        <v>145</v>
      </c>
      <c r="AQ5" s="36" t="s">
        <v>146</v>
      </c>
      <c r="AR5" s="36" t="s">
        <v>147</v>
      </c>
      <c r="AS5" s="36" t="s">
        <v>148</v>
      </c>
      <c r="AT5" s="36" t="s">
        <v>149</v>
      </c>
      <c r="AU5" s="36" t="s">
        <v>150</v>
      </c>
      <c r="AV5" s="36" t="s">
        <v>143</v>
      </c>
      <c r="AW5" s="36" t="s">
        <v>144</v>
      </c>
      <c r="AX5" s="36" t="s">
        <v>145</v>
      </c>
      <c r="AY5" s="36" t="s">
        <v>146</v>
      </c>
      <c r="AZ5" s="36" t="s">
        <v>147</v>
      </c>
      <c r="BA5" s="36" t="s">
        <v>148</v>
      </c>
      <c r="BB5" s="36" t="s">
        <v>149</v>
      </c>
      <c r="BC5" s="36" t="s">
        <v>150</v>
      </c>
      <c r="BD5" s="36" t="s">
        <v>143</v>
      </c>
      <c r="BE5" s="36" t="s">
        <v>144</v>
      </c>
      <c r="BF5" s="36" t="s">
        <v>145</v>
      </c>
      <c r="BG5" s="36" t="s">
        <v>146</v>
      </c>
      <c r="BH5" s="36" t="s">
        <v>147</v>
      </c>
      <c r="BI5" s="57" t="s">
        <v>148</v>
      </c>
      <c r="BJ5" s="57" t="s">
        <v>149</v>
      </c>
      <c r="BK5" s="36" t="s">
        <v>150</v>
      </c>
      <c r="BL5" s="36" t="s">
        <v>143</v>
      </c>
      <c r="BM5" s="36" t="s">
        <v>144</v>
      </c>
      <c r="BN5" s="36" t="s">
        <v>145</v>
      </c>
      <c r="BO5" s="36" t="s">
        <v>146</v>
      </c>
      <c r="BP5" s="36" t="s">
        <v>147</v>
      </c>
      <c r="BQ5" s="36" t="s">
        <v>148</v>
      </c>
      <c r="BR5" s="36" t="s">
        <v>149</v>
      </c>
      <c r="BS5" s="196" t="s">
        <v>150</v>
      </c>
      <c r="BT5" s="36" t="s">
        <v>143</v>
      </c>
      <c r="BU5" s="36" t="s">
        <v>144</v>
      </c>
      <c r="BV5" s="36" t="s">
        <v>145</v>
      </c>
      <c r="BW5" s="36" t="s">
        <v>146</v>
      </c>
      <c r="BX5" s="36" t="s">
        <v>147</v>
      </c>
      <c r="BY5" s="36" t="s">
        <v>148</v>
      </c>
      <c r="BZ5" s="36" t="s">
        <v>149</v>
      </c>
      <c r="CA5" s="37" t="s">
        <v>150</v>
      </c>
    </row>
    <row r="6" spans="1:81" ht="63" customHeight="1">
      <c r="A6" s="68" t="s">
        <v>231</v>
      </c>
      <c r="B6" s="158">
        <v>2</v>
      </c>
      <c r="C6" s="158">
        <v>1</v>
      </c>
      <c r="D6" s="158">
        <v>2</v>
      </c>
      <c r="E6" s="158">
        <v>1</v>
      </c>
      <c r="F6" s="158">
        <v>3</v>
      </c>
      <c r="G6" s="158">
        <v>4</v>
      </c>
      <c r="H6" s="158">
        <v>3</v>
      </c>
      <c r="I6" s="158">
        <v>2</v>
      </c>
      <c r="J6" s="158">
        <f>SUM(H6:I6)</f>
        <v>5</v>
      </c>
      <c r="K6" s="158">
        <v>1</v>
      </c>
      <c r="L6" s="158">
        <f>SUM(J6:K6)</f>
        <v>6</v>
      </c>
      <c r="M6" s="158">
        <v>2</v>
      </c>
      <c r="N6" s="158">
        <f>SUM(K6,M6)</f>
        <v>3</v>
      </c>
      <c r="O6" s="158">
        <f>SUM(J6,N6)</f>
        <v>8</v>
      </c>
      <c r="P6" s="158">
        <v>2</v>
      </c>
      <c r="Q6" s="158">
        <v>3</v>
      </c>
      <c r="R6" s="158">
        <f>SUM(P6:Q6)</f>
        <v>5</v>
      </c>
      <c r="S6" s="158">
        <v>2</v>
      </c>
      <c r="T6" s="158">
        <f>SUM(R6:S6)</f>
        <v>7</v>
      </c>
      <c r="U6" s="158">
        <v>2</v>
      </c>
      <c r="V6" s="158">
        <f>SUM(S6,U6)</f>
        <v>4</v>
      </c>
      <c r="W6" s="158">
        <f>SUM(R6,V6)</f>
        <v>9</v>
      </c>
      <c r="X6" s="158">
        <v>4</v>
      </c>
      <c r="Y6" s="158">
        <v>3</v>
      </c>
      <c r="Z6" s="158">
        <f>SUM(X6:Y6)</f>
        <v>7</v>
      </c>
      <c r="AA6" s="158">
        <v>4</v>
      </c>
      <c r="AB6" s="158">
        <f>SUM(Z6:AA6)</f>
        <v>11</v>
      </c>
      <c r="AC6" s="158">
        <v>3</v>
      </c>
      <c r="AD6" s="158">
        <f>SUM(AA6,AC6)</f>
        <v>7</v>
      </c>
      <c r="AE6" s="158">
        <f>SUM(Z6,AD6)</f>
        <v>14</v>
      </c>
      <c r="AF6" s="158">
        <v>5</v>
      </c>
      <c r="AG6" s="158">
        <v>10</v>
      </c>
      <c r="AH6" s="158">
        <f>SUM(AF6:AG6)</f>
        <v>15</v>
      </c>
      <c r="AI6" s="158">
        <v>5</v>
      </c>
      <c r="AJ6" s="158">
        <f>SUM(AH6:AI6)</f>
        <v>20</v>
      </c>
      <c r="AK6" s="158">
        <v>3</v>
      </c>
      <c r="AL6" s="158">
        <f>SUM(AI6,AK6)</f>
        <v>8</v>
      </c>
      <c r="AM6" s="158">
        <f>SUM(AH6,AL6)</f>
        <v>23</v>
      </c>
      <c r="AN6" s="158">
        <v>6</v>
      </c>
      <c r="AO6" s="158">
        <v>0</v>
      </c>
      <c r="AP6" s="158">
        <f>SUM(AN6:AO6)</f>
        <v>6</v>
      </c>
      <c r="AQ6" s="158">
        <v>0</v>
      </c>
      <c r="AR6" s="158">
        <f>SUM(AP6:AQ6)</f>
        <v>6</v>
      </c>
      <c r="AS6" s="158">
        <v>5</v>
      </c>
      <c r="AT6" s="158">
        <f>SUM(AQ6,AS6)</f>
        <v>5</v>
      </c>
      <c r="AU6" s="158">
        <f>SUM(AP6,AT6)</f>
        <v>11</v>
      </c>
      <c r="AV6" s="158">
        <v>6</v>
      </c>
      <c r="AW6" s="158">
        <v>4</v>
      </c>
      <c r="AX6" s="158">
        <f>SUM(AV6:AW6)</f>
        <v>10</v>
      </c>
      <c r="AY6" s="158">
        <v>0</v>
      </c>
      <c r="AZ6" s="158">
        <f>SUM(AX6:AY6)</f>
        <v>10</v>
      </c>
      <c r="BA6" s="158">
        <v>3</v>
      </c>
      <c r="BB6" s="158">
        <f>SUM(AY6,BA6)</f>
        <v>3</v>
      </c>
      <c r="BC6" s="158">
        <f>SUM(AX6,BB6)</f>
        <v>13</v>
      </c>
      <c r="BD6" s="158">
        <v>0</v>
      </c>
      <c r="BE6" s="158">
        <v>4</v>
      </c>
      <c r="BF6" s="158">
        <f>SUM(BD6:BE6)</f>
        <v>4</v>
      </c>
      <c r="BG6" s="158">
        <v>0</v>
      </c>
      <c r="BH6" s="158">
        <f>SUM(BF6:BG6)</f>
        <v>4</v>
      </c>
      <c r="BI6" s="158">
        <v>0</v>
      </c>
      <c r="BJ6" s="158">
        <f>SUM(BG6,BI6)</f>
        <v>0</v>
      </c>
      <c r="BK6" s="158">
        <f>SUM(BF6,BJ6)</f>
        <v>4</v>
      </c>
      <c r="BL6" s="158">
        <v>0</v>
      </c>
      <c r="BM6" s="158">
        <v>0</v>
      </c>
      <c r="BN6" s="158">
        <f>SUM(BL6:BM6)</f>
        <v>0</v>
      </c>
      <c r="BO6" s="158">
        <v>0</v>
      </c>
      <c r="BP6" s="158">
        <f>SUM(BN6:BO6)</f>
        <v>0</v>
      </c>
      <c r="BQ6" s="158">
        <v>0</v>
      </c>
      <c r="BR6" s="158">
        <f>SUM(BO6,BQ6)</f>
        <v>0</v>
      </c>
      <c r="BS6" s="158">
        <f>SUM(BN6,BR6)</f>
        <v>0</v>
      </c>
      <c r="BT6" s="158">
        <v>0</v>
      </c>
      <c r="BU6" s="158"/>
      <c r="BV6" s="158" t="str">
        <f>IF(OR(BU6="",BT6=""),"",SUM(BT6:BU6))</f>
        <v/>
      </c>
      <c r="BW6" s="158"/>
      <c r="BX6" s="158" t="str">
        <f t="shared" ref="BX6:BX9" si="0">IF(OR(BW6="",BV6=""),"",SUM(BV6:BW6))</f>
        <v/>
      </c>
      <c r="BY6" s="158"/>
      <c r="BZ6" s="158" t="str">
        <f>IF(OR(BW6="",BY6=""),"",SUM(BW6,BY6))</f>
        <v/>
      </c>
      <c r="CA6" s="158" t="str">
        <f>IF(OR(BV6="",BZ6=""),"",SUM(BV6,BZ6))</f>
        <v/>
      </c>
      <c r="CC6" s="26" t="str">
        <f>IF(OR(BU6="",BT6=""),"",SUM(BT6:BU6))</f>
        <v/>
      </c>
    </row>
    <row r="7" spans="1:81" ht="63" customHeight="1">
      <c r="A7" s="68" t="s">
        <v>232</v>
      </c>
      <c r="B7" s="158">
        <v>0</v>
      </c>
      <c r="C7" s="158">
        <v>2</v>
      </c>
      <c r="D7" s="158">
        <v>1</v>
      </c>
      <c r="E7" s="158">
        <v>1</v>
      </c>
      <c r="F7" s="158">
        <v>2</v>
      </c>
      <c r="G7" s="158">
        <v>3</v>
      </c>
      <c r="H7" s="158">
        <v>0</v>
      </c>
      <c r="I7" s="158">
        <v>2</v>
      </c>
      <c r="J7" s="158">
        <f>SUM(H7:I7)</f>
        <v>2</v>
      </c>
      <c r="K7" s="158">
        <v>1</v>
      </c>
      <c r="L7" s="158">
        <f>SUM(J7:K7)</f>
        <v>3</v>
      </c>
      <c r="M7" s="158">
        <v>2</v>
      </c>
      <c r="N7" s="158">
        <f>SUM(K7,M7)</f>
        <v>3</v>
      </c>
      <c r="O7" s="158">
        <f>SUM(J7,N7)</f>
        <v>5</v>
      </c>
      <c r="P7" s="158">
        <v>1</v>
      </c>
      <c r="Q7" s="158">
        <v>2</v>
      </c>
      <c r="R7" s="158">
        <f>SUM(P7:Q7)</f>
        <v>3</v>
      </c>
      <c r="S7" s="158">
        <v>2</v>
      </c>
      <c r="T7" s="158">
        <f>SUM(R7:S7)</f>
        <v>5</v>
      </c>
      <c r="U7" s="158">
        <v>3</v>
      </c>
      <c r="V7" s="158">
        <f>SUM(S7,U7)</f>
        <v>5</v>
      </c>
      <c r="W7" s="158">
        <f>SUM(R7,V7)</f>
        <v>8</v>
      </c>
      <c r="X7" s="158">
        <v>2</v>
      </c>
      <c r="Y7" s="158">
        <v>3</v>
      </c>
      <c r="Z7" s="158">
        <f>SUM(X7:Y7)</f>
        <v>5</v>
      </c>
      <c r="AA7" s="158">
        <v>1</v>
      </c>
      <c r="AB7" s="158">
        <f>SUM(Z7:AA7)</f>
        <v>6</v>
      </c>
      <c r="AC7" s="158">
        <v>3</v>
      </c>
      <c r="AD7" s="158">
        <f>SUM(AA7,AC7)</f>
        <v>4</v>
      </c>
      <c r="AE7" s="158">
        <f>SUM(Z7,AD7)</f>
        <v>9</v>
      </c>
      <c r="AF7" s="158">
        <v>3</v>
      </c>
      <c r="AG7" s="158">
        <v>3</v>
      </c>
      <c r="AH7" s="158">
        <f>SUM(AF7:AG7)</f>
        <v>6</v>
      </c>
      <c r="AI7" s="158">
        <v>2</v>
      </c>
      <c r="AJ7" s="158">
        <f>SUM(AH7:AI7)</f>
        <v>8</v>
      </c>
      <c r="AK7" s="158">
        <v>5</v>
      </c>
      <c r="AL7" s="158">
        <f>SUM(AI7,AK7)</f>
        <v>7</v>
      </c>
      <c r="AM7" s="158">
        <f>SUM(AH7,AL7)</f>
        <v>13</v>
      </c>
      <c r="AN7" s="158">
        <v>4</v>
      </c>
      <c r="AO7" s="158">
        <v>3</v>
      </c>
      <c r="AP7" s="158">
        <f>SUM(AN7:AO7)</f>
        <v>7</v>
      </c>
      <c r="AQ7" s="158">
        <v>5</v>
      </c>
      <c r="AR7" s="158">
        <f>SUM(AP7:AQ7)</f>
        <v>12</v>
      </c>
      <c r="AS7" s="158">
        <v>4</v>
      </c>
      <c r="AT7" s="158">
        <f>SUM(AQ7,AS7)</f>
        <v>9</v>
      </c>
      <c r="AU7" s="158">
        <f>SUM(AP7,AT7)</f>
        <v>16</v>
      </c>
      <c r="AV7" s="158">
        <v>1</v>
      </c>
      <c r="AW7" s="158">
        <v>2</v>
      </c>
      <c r="AX7" s="158">
        <f>SUM(AV7:AW7)</f>
        <v>3</v>
      </c>
      <c r="AY7" s="158">
        <v>1</v>
      </c>
      <c r="AZ7" s="158">
        <f>SUM(AX7:AY7)</f>
        <v>4</v>
      </c>
      <c r="BA7" s="158">
        <v>1</v>
      </c>
      <c r="BB7" s="158">
        <f>SUM(AY7,BA7)</f>
        <v>2</v>
      </c>
      <c r="BC7" s="158">
        <f>SUM(AX7,BB7)</f>
        <v>5</v>
      </c>
      <c r="BD7" s="158">
        <v>1</v>
      </c>
      <c r="BE7" s="158">
        <v>3</v>
      </c>
      <c r="BF7" s="158">
        <f>SUM(BD7:BE7)</f>
        <v>4</v>
      </c>
      <c r="BG7" s="158">
        <v>2</v>
      </c>
      <c r="BH7" s="158">
        <f>SUM(BF7:BG7)</f>
        <v>6</v>
      </c>
      <c r="BI7" s="158">
        <v>3</v>
      </c>
      <c r="BJ7" s="158">
        <f>SUM(BG7,BI7)</f>
        <v>5</v>
      </c>
      <c r="BK7" s="158">
        <f>SUM(BF7,BJ7)</f>
        <v>9</v>
      </c>
      <c r="BL7" s="158">
        <v>1</v>
      </c>
      <c r="BM7" s="158">
        <v>3</v>
      </c>
      <c r="BN7" s="158">
        <f>SUM(BL7:BM7)</f>
        <v>4</v>
      </c>
      <c r="BO7" s="158">
        <v>0</v>
      </c>
      <c r="BP7" s="158">
        <f>SUM(BN7:BO7)</f>
        <v>4</v>
      </c>
      <c r="BQ7" s="158">
        <v>1</v>
      </c>
      <c r="BR7" s="158">
        <f>SUM(BO7,BQ7)</f>
        <v>1</v>
      </c>
      <c r="BS7" s="158">
        <f>SUM(BN7,BR7)</f>
        <v>5</v>
      </c>
      <c r="BT7" s="158">
        <v>0</v>
      </c>
      <c r="BU7" s="158"/>
      <c r="BV7" s="158" t="str">
        <f t="shared" ref="BV7:BV9" si="1">IF(OR(BU7="",BT7=""),"",SUM(BT7:BU7))</f>
        <v/>
      </c>
      <c r="BW7" s="158"/>
      <c r="BX7" s="158" t="str">
        <f t="shared" si="0"/>
        <v/>
      </c>
      <c r="BY7" s="158"/>
      <c r="BZ7" s="158" t="str">
        <f t="shared" ref="BZ7:BZ9" si="2">IF(OR(BW7="",BY7=""),"",SUM(BW7,BY7))</f>
        <v/>
      </c>
      <c r="CA7" s="158" t="str">
        <f t="shared" ref="CA7:CA9" si="3">IF(OR(BV7="",BZ7=""),"",SUM(BV7,BZ7))</f>
        <v/>
      </c>
    </row>
    <row r="8" spans="1:81" ht="63" customHeight="1">
      <c r="A8" s="68" t="s">
        <v>233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>
        <v>5</v>
      </c>
      <c r="P8" s="158">
        <v>0</v>
      </c>
      <c r="Q8" s="158">
        <v>0</v>
      </c>
      <c r="R8" s="158">
        <f>SUM(P8:Q8)</f>
        <v>0</v>
      </c>
      <c r="S8" s="158">
        <v>1</v>
      </c>
      <c r="T8" s="158">
        <f>SUM(R8:S8)</f>
        <v>1</v>
      </c>
      <c r="U8" s="158">
        <v>1</v>
      </c>
      <c r="V8" s="158">
        <f>SUM(S8,U8)</f>
        <v>2</v>
      </c>
      <c r="W8" s="158">
        <f>SUM(R8,V8)</f>
        <v>2</v>
      </c>
      <c r="X8" s="158">
        <v>0</v>
      </c>
      <c r="Y8" s="158">
        <v>2</v>
      </c>
      <c r="Z8" s="158">
        <f>SUM(X8:Y8)</f>
        <v>2</v>
      </c>
      <c r="AA8" s="158">
        <v>0</v>
      </c>
      <c r="AB8" s="158">
        <f>SUM(Z8:AA8)</f>
        <v>2</v>
      </c>
      <c r="AC8" s="158">
        <v>2</v>
      </c>
      <c r="AD8" s="158">
        <f>SUM(AA8,AC8)</f>
        <v>2</v>
      </c>
      <c r="AE8" s="158">
        <f>SUM(Z8,AD8)</f>
        <v>4</v>
      </c>
      <c r="AF8" s="158">
        <v>4</v>
      </c>
      <c r="AG8" s="158">
        <v>2</v>
      </c>
      <c r="AH8" s="158">
        <f>SUM(AF8:AG8)</f>
        <v>6</v>
      </c>
      <c r="AI8" s="158">
        <v>1</v>
      </c>
      <c r="AJ8" s="158">
        <f>SUM(AH8:AI8)</f>
        <v>7</v>
      </c>
      <c r="AK8" s="158">
        <v>2</v>
      </c>
      <c r="AL8" s="158">
        <f>SUM(AI8,AK8)</f>
        <v>3</v>
      </c>
      <c r="AM8" s="158">
        <f>SUM(AH8,AL8)</f>
        <v>9</v>
      </c>
      <c r="AN8" s="158">
        <v>3</v>
      </c>
      <c r="AO8" s="158">
        <v>0</v>
      </c>
      <c r="AP8" s="158">
        <f>SUM(AN8:AO8)</f>
        <v>3</v>
      </c>
      <c r="AQ8" s="158">
        <v>4</v>
      </c>
      <c r="AR8" s="158">
        <f>SUM(AP8:AQ8)</f>
        <v>7</v>
      </c>
      <c r="AS8" s="158">
        <v>0</v>
      </c>
      <c r="AT8" s="158">
        <f>SUM(AQ8,AS8)</f>
        <v>4</v>
      </c>
      <c r="AU8" s="158">
        <f>SUM(AP8,AT8)</f>
        <v>7</v>
      </c>
      <c r="AV8" s="158">
        <v>3</v>
      </c>
      <c r="AW8" s="158">
        <v>5</v>
      </c>
      <c r="AX8" s="158">
        <f>SUM(AV8:AW8)</f>
        <v>8</v>
      </c>
      <c r="AY8" s="158">
        <v>4</v>
      </c>
      <c r="AZ8" s="158">
        <f>SUM(AX8:AY8)</f>
        <v>12</v>
      </c>
      <c r="BA8" s="158">
        <v>2</v>
      </c>
      <c r="BB8" s="158">
        <f>SUM(AY8,BA8)</f>
        <v>6</v>
      </c>
      <c r="BC8" s="158">
        <f>SUM(AX8,BB8)</f>
        <v>14</v>
      </c>
      <c r="BD8" s="158">
        <v>7</v>
      </c>
      <c r="BE8" s="158">
        <v>4</v>
      </c>
      <c r="BF8" s="158">
        <f>SUM(BD8:BE8)</f>
        <v>11</v>
      </c>
      <c r="BG8" s="158">
        <v>3</v>
      </c>
      <c r="BH8" s="158">
        <f>SUM(BF8:BG8)</f>
        <v>14</v>
      </c>
      <c r="BI8" s="158">
        <v>3</v>
      </c>
      <c r="BJ8" s="158">
        <f>SUM(BG8,BI8)</f>
        <v>6</v>
      </c>
      <c r="BK8" s="158">
        <f>SUM(BF8,BJ8)</f>
        <v>17</v>
      </c>
      <c r="BL8" s="158">
        <v>4</v>
      </c>
      <c r="BM8" s="158">
        <v>4</v>
      </c>
      <c r="BN8" s="158">
        <f>SUM(BL8:BM8)</f>
        <v>8</v>
      </c>
      <c r="BO8" s="158">
        <v>1</v>
      </c>
      <c r="BP8" s="158">
        <f>SUM(BN8:BO8)</f>
        <v>9</v>
      </c>
      <c r="BQ8" s="158">
        <v>1</v>
      </c>
      <c r="BR8" s="158">
        <f>SUM(BO8,BQ8)</f>
        <v>2</v>
      </c>
      <c r="BS8" s="158">
        <f>SUM(BN8,BR8)</f>
        <v>10</v>
      </c>
      <c r="BT8" s="158">
        <v>0</v>
      </c>
      <c r="BU8" s="158"/>
      <c r="BV8" s="158" t="str">
        <f t="shared" si="1"/>
        <v/>
      </c>
      <c r="BW8" s="158"/>
      <c r="BX8" s="158" t="str">
        <f t="shared" si="0"/>
        <v/>
      </c>
      <c r="BY8" s="158"/>
      <c r="BZ8" s="158" t="str">
        <f t="shared" si="2"/>
        <v/>
      </c>
      <c r="CA8" s="158" t="str">
        <f t="shared" si="3"/>
        <v/>
      </c>
    </row>
    <row r="9" spans="1:81" ht="63" customHeight="1">
      <c r="A9" s="68" t="s">
        <v>234</v>
      </c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>
        <v>2</v>
      </c>
      <c r="P9" s="158">
        <v>0</v>
      </c>
      <c r="Q9" s="158">
        <v>2</v>
      </c>
      <c r="R9" s="158">
        <f>SUM(P9:Q9)</f>
        <v>2</v>
      </c>
      <c r="S9" s="158">
        <v>0</v>
      </c>
      <c r="T9" s="158">
        <f>SUM(R9:S9)</f>
        <v>2</v>
      </c>
      <c r="U9" s="158">
        <v>2</v>
      </c>
      <c r="V9" s="158">
        <f>SUM(S9,U9)</f>
        <v>2</v>
      </c>
      <c r="W9" s="158">
        <f>SUM(R9,V9)</f>
        <v>4</v>
      </c>
      <c r="X9" s="158">
        <v>0</v>
      </c>
      <c r="Y9" s="158">
        <v>0</v>
      </c>
      <c r="Z9" s="158">
        <f>SUM(X9:Y9)</f>
        <v>0</v>
      </c>
      <c r="AA9" s="158">
        <v>0</v>
      </c>
      <c r="AB9" s="158">
        <f>SUM(Z9:AA9)</f>
        <v>0</v>
      </c>
      <c r="AC9" s="158">
        <v>1</v>
      </c>
      <c r="AD9" s="158">
        <f>SUM(AA9,AC9)</f>
        <v>1</v>
      </c>
      <c r="AE9" s="158">
        <f>SUM(Z9,AD9)</f>
        <v>1</v>
      </c>
      <c r="AF9" s="158">
        <v>1</v>
      </c>
      <c r="AG9" s="158">
        <v>1</v>
      </c>
      <c r="AH9" s="158">
        <f>SUM(AF9:AG9)</f>
        <v>2</v>
      </c>
      <c r="AI9" s="158">
        <v>3</v>
      </c>
      <c r="AJ9" s="158">
        <f>SUM(AH9:AI9)</f>
        <v>5</v>
      </c>
      <c r="AK9" s="158">
        <v>1</v>
      </c>
      <c r="AL9" s="158">
        <f>SUM(AI9,AK9)</f>
        <v>4</v>
      </c>
      <c r="AM9" s="158">
        <f>SUM(AH9,AL9)</f>
        <v>6</v>
      </c>
      <c r="AN9" s="158">
        <v>0</v>
      </c>
      <c r="AO9" s="158">
        <v>3</v>
      </c>
      <c r="AP9" s="158">
        <f>SUM(AN9:AO9)</f>
        <v>3</v>
      </c>
      <c r="AQ9" s="158">
        <v>2</v>
      </c>
      <c r="AR9" s="158">
        <f>SUM(AP9:AQ9)</f>
        <v>5</v>
      </c>
      <c r="AS9" s="158">
        <v>2</v>
      </c>
      <c r="AT9" s="158">
        <f>SUM(AQ9,AS9)</f>
        <v>4</v>
      </c>
      <c r="AU9" s="158">
        <f>SUM(AP9,AT9)</f>
        <v>7</v>
      </c>
      <c r="AV9" s="158">
        <v>2</v>
      </c>
      <c r="AW9" s="158">
        <v>3</v>
      </c>
      <c r="AX9" s="158">
        <f>SUM(AV9:AW9)</f>
        <v>5</v>
      </c>
      <c r="AY9" s="158">
        <v>2</v>
      </c>
      <c r="AZ9" s="158">
        <f>SUM(AX9:AY9)</f>
        <v>7</v>
      </c>
      <c r="BA9" s="158">
        <v>7</v>
      </c>
      <c r="BB9" s="158">
        <f>SUM(AY9,BA9)</f>
        <v>9</v>
      </c>
      <c r="BC9" s="158">
        <f>SUM(AX9,BB9)</f>
        <v>14</v>
      </c>
      <c r="BD9" s="158">
        <v>3</v>
      </c>
      <c r="BE9" s="158">
        <v>7</v>
      </c>
      <c r="BF9" s="158">
        <f>SUM(BD9:BE9)</f>
        <v>10</v>
      </c>
      <c r="BG9" s="158">
        <v>3</v>
      </c>
      <c r="BH9" s="158">
        <f>SUM(BF9:BG9)</f>
        <v>13</v>
      </c>
      <c r="BI9" s="158">
        <v>3</v>
      </c>
      <c r="BJ9" s="158">
        <f>SUM(BG9,BI9)</f>
        <v>6</v>
      </c>
      <c r="BK9" s="158">
        <f>SUM(BF9,BJ9)</f>
        <v>16</v>
      </c>
      <c r="BL9" s="158">
        <v>5</v>
      </c>
      <c r="BM9" s="158">
        <v>1</v>
      </c>
      <c r="BN9" s="158">
        <f>SUM(BL9:BM9)</f>
        <v>6</v>
      </c>
      <c r="BO9" s="158">
        <v>6</v>
      </c>
      <c r="BP9" s="158">
        <f>SUM(BN9:BO9)</f>
        <v>12</v>
      </c>
      <c r="BQ9" s="158">
        <v>0</v>
      </c>
      <c r="BR9" s="158">
        <f>SUM(BO9,BQ9)</f>
        <v>6</v>
      </c>
      <c r="BS9" s="158">
        <f>SUM(BN9,BR9)</f>
        <v>12</v>
      </c>
      <c r="BT9" s="158">
        <v>0</v>
      </c>
      <c r="BU9" s="158"/>
      <c r="BV9" s="158" t="str">
        <f t="shared" si="1"/>
        <v/>
      </c>
      <c r="BW9" s="158"/>
      <c r="BX9" s="158" t="str">
        <f t="shared" si="0"/>
        <v/>
      </c>
      <c r="BY9" s="158"/>
      <c r="BZ9" s="158" t="str">
        <f t="shared" si="2"/>
        <v/>
      </c>
      <c r="CA9" s="158" t="str">
        <f t="shared" si="3"/>
        <v/>
      </c>
    </row>
    <row r="10" spans="1:81" ht="31.5" customHeight="1">
      <c r="A10" s="69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Q10" s="30"/>
      <c r="R10" s="30"/>
      <c r="S10" s="30"/>
      <c r="T10" s="30"/>
      <c r="U10" s="30"/>
      <c r="V10" s="30"/>
      <c r="X10" s="30"/>
      <c r="Y10" s="30"/>
      <c r="Z10" s="30"/>
      <c r="AA10" s="30"/>
      <c r="AB10" s="30"/>
      <c r="AC10" s="30"/>
      <c r="AE10" s="30"/>
      <c r="AF10" s="30"/>
      <c r="AG10" s="30"/>
      <c r="AH10" s="30"/>
      <c r="AI10" s="30"/>
      <c r="AJ10" s="30"/>
      <c r="AL10" s="30"/>
      <c r="AM10" s="30"/>
      <c r="AN10" s="30"/>
      <c r="AO10" s="30"/>
      <c r="AP10" s="30"/>
      <c r="AQ10" s="30"/>
      <c r="AS10" s="30"/>
      <c r="AT10" s="30"/>
      <c r="AU10" s="30"/>
      <c r="AV10" s="30"/>
      <c r="AW10" s="30"/>
      <c r="AX10" s="30"/>
      <c r="BB10" s="30"/>
      <c r="BC10" s="30"/>
      <c r="BD10" s="30"/>
      <c r="BE10" s="30"/>
      <c r="BI10" s="30"/>
      <c r="BJ10" s="30"/>
      <c r="BK10" s="30"/>
      <c r="BL10" s="30"/>
      <c r="BT10" s="30"/>
    </row>
    <row r="11" spans="1:81" ht="31.5" customHeight="1">
      <c r="A11" s="69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Q11" s="30"/>
      <c r="R11" s="30"/>
      <c r="S11" s="30"/>
      <c r="T11" s="30"/>
      <c r="U11" s="30"/>
      <c r="V11" s="30"/>
      <c r="X11" s="30"/>
      <c r="Y11" s="30"/>
      <c r="Z11" s="30"/>
      <c r="AA11" s="30"/>
      <c r="AB11" s="30"/>
      <c r="AC11" s="30"/>
      <c r="AE11" s="30"/>
      <c r="AF11" s="30"/>
      <c r="AG11" s="30"/>
      <c r="AH11" s="30"/>
      <c r="AI11" s="30"/>
      <c r="AJ11" s="30"/>
      <c r="AL11" s="30"/>
      <c r="AM11" s="30"/>
      <c r="AN11" s="30"/>
      <c r="AO11" s="30"/>
      <c r="AP11" s="30"/>
      <c r="AQ11" s="30"/>
      <c r="AS11" s="30"/>
      <c r="AT11" s="30"/>
      <c r="AU11" s="30"/>
      <c r="AV11" s="30"/>
      <c r="AW11" s="30"/>
      <c r="AX11" s="30"/>
      <c r="BB11" s="30"/>
      <c r="BC11" s="30"/>
      <c r="BD11" s="30"/>
      <c r="BE11" s="30"/>
      <c r="BI11" s="30"/>
      <c r="BJ11" s="30"/>
      <c r="BK11" s="30"/>
      <c r="BL11" s="30"/>
      <c r="BT11" s="30"/>
    </row>
    <row r="12" spans="1:81" ht="21" customHeight="1">
      <c r="A12" s="26" t="s">
        <v>226</v>
      </c>
    </row>
    <row r="13" spans="1:81" ht="21" customHeight="1">
      <c r="A13" s="42"/>
      <c r="B13" s="33"/>
      <c r="C13" s="33"/>
      <c r="D13" s="33"/>
      <c r="E13" s="33"/>
      <c r="F13" s="33"/>
      <c r="G13" s="33"/>
      <c r="H13" s="236" t="s">
        <v>171</v>
      </c>
      <c r="I13" s="230"/>
      <c r="J13" s="230"/>
      <c r="K13" s="230"/>
      <c r="L13" s="230"/>
      <c r="M13" s="230"/>
      <c r="N13" s="230"/>
      <c r="O13" s="234"/>
      <c r="P13" s="235" t="s">
        <v>172</v>
      </c>
      <c r="Q13" s="230"/>
      <c r="R13" s="230"/>
      <c r="S13" s="230"/>
      <c r="T13" s="230"/>
      <c r="U13" s="230"/>
      <c r="V13" s="230"/>
      <c r="W13" s="234"/>
      <c r="X13" s="235" t="s">
        <v>173</v>
      </c>
      <c r="Y13" s="230"/>
      <c r="Z13" s="230"/>
      <c r="AA13" s="230"/>
      <c r="AB13" s="230"/>
      <c r="AC13" s="230"/>
      <c r="AD13" s="230"/>
      <c r="AE13" s="234"/>
      <c r="AF13" s="235" t="s">
        <v>174</v>
      </c>
      <c r="AG13" s="230"/>
      <c r="AH13" s="230"/>
      <c r="AI13" s="230"/>
      <c r="AJ13" s="230"/>
      <c r="AK13" s="230"/>
      <c r="AL13" s="230"/>
      <c r="AM13" s="234"/>
      <c r="AN13" s="235" t="s">
        <v>175</v>
      </c>
      <c r="AO13" s="230"/>
      <c r="AP13" s="230"/>
      <c r="AQ13" s="230"/>
      <c r="AR13" s="230"/>
      <c r="AS13" s="230"/>
      <c r="AT13" s="230"/>
      <c r="AU13" s="234"/>
      <c r="AV13" s="235" t="s">
        <v>176</v>
      </c>
      <c r="AW13" s="230"/>
      <c r="AX13" s="230"/>
      <c r="AY13" s="230"/>
      <c r="AZ13" s="230"/>
      <c r="BA13" s="230"/>
      <c r="BB13" s="230"/>
      <c r="BC13" s="234"/>
      <c r="BD13" s="235" t="s">
        <v>177</v>
      </c>
      <c r="BE13" s="230"/>
      <c r="BF13" s="230"/>
      <c r="BG13" s="230"/>
      <c r="BH13" s="230"/>
      <c r="BI13" s="230"/>
      <c r="BJ13" s="230"/>
      <c r="BK13" s="234"/>
      <c r="BL13" s="232" t="s">
        <v>178</v>
      </c>
      <c r="BM13" s="230"/>
      <c r="BN13" s="230"/>
      <c r="BO13" s="230"/>
      <c r="BP13" s="230"/>
      <c r="BQ13" s="230"/>
      <c r="BR13" s="230"/>
      <c r="BS13" s="230"/>
      <c r="BT13" s="232" t="s">
        <v>594</v>
      </c>
      <c r="BU13" s="230"/>
      <c r="BV13" s="230"/>
      <c r="BW13" s="230"/>
      <c r="BX13" s="230"/>
      <c r="BY13" s="230"/>
      <c r="BZ13" s="230"/>
      <c r="CA13" s="231"/>
    </row>
    <row r="14" spans="1:81" ht="21" customHeight="1">
      <c r="A14" s="208"/>
      <c r="B14" s="57"/>
      <c r="C14" s="57"/>
      <c r="D14" s="57"/>
      <c r="E14" s="57"/>
      <c r="F14" s="57"/>
      <c r="G14" s="57"/>
      <c r="H14" s="36" t="s">
        <v>143</v>
      </c>
      <c r="I14" s="36" t="s">
        <v>144</v>
      </c>
      <c r="J14" s="36" t="s">
        <v>145</v>
      </c>
      <c r="K14" s="36" t="s">
        <v>146</v>
      </c>
      <c r="L14" s="36" t="s">
        <v>147</v>
      </c>
      <c r="M14" s="36" t="s">
        <v>148</v>
      </c>
      <c r="N14" s="36" t="s">
        <v>149</v>
      </c>
      <c r="O14" s="36" t="s">
        <v>150</v>
      </c>
      <c r="P14" s="36" t="s">
        <v>143</v>
      </c>
      <c r="Q14" s="36" t="s">
        <v>144</v>
      </c>
      <c r="R14" s="36" t="s">
        <v>145</v>
      </c>
      <c r="S14" s="36" t="s">
        <v>146</v>
      </c>
      <c r="T14" s="36" t="s">
        <v>147</v>
      </c>
      <c r="U14" s="36" t="s">
        <v>148</v>
      </c>
      <c r="V14" s="36" t="s">
        <v>149</v>
      </c>
      <c r="W14" s="36" t="s">
        <v>150</v>
      </c>
      <c r="X14" s="36" t="s">
        <v>143</v>
      </c>
      <c r="Y14" s="36" t="s">
        <v>144</v>
      </c>
      <c r="Z14" s="36" t="s">
        <v>145</v>
      </c>
      <c r="AA14" s="36" t="s">
        <v>146</v>
      </c>
      <c r="AB14" s="36" t="s">
        <v>147</v>
      </c>
      <c r="AC14" s="36" t="s">
        <v>148</v>
      </c>
      <c r="AD14" s="36" t="s">
        <v>149</v>
      </c>
      <c r="AE14" s="36" t="s">
        <v>150</v>
      </c>
      <c r="AF14" s="36" t="s">
        <v>143</v>
      </c>
      <c r="AG14" s="36" t="s">
        <v>144</v>
      </c>
      <c r="AH14" s="36" t="s">
        <v>145</v>
      </c>
      <c r="AI14" s="36" t="s">
        <v>146</v>
      </c>
      <c r="AJ14" s="36" t="s">
        <v>147</v>
      </c>
      <c r="AK14" s="36" t="s">
        <v>148</v>
      </c>
      <c r="AL14" s="36" t="s">
        <v>149</v>
      </c>
      <c r="AM14" s="36" t="s">
        <v>150</v>
      </c>
      <c r="AN14" s="36" t="s">
        <v>143</v>
      </c>
      <c r="AO14" s="36" t="s">
        <v>144</v>
      </c>
      <c r="AP14" s="36" t="s">
        <v>145</v>
      </c>
      <c r="AQ14" s="36" t="s">
        <v>146</v>
      </c>
      <c r="AR14" s="36" t="s">
        <v>147</v>
      </c>
      <c r="AS14" s="36" t="s">
        <v>148</v>
      </c>
      <c r="AT14" s="36" t="s">
        <v>149</v>
      </c>
      <c r="AU14" s="36" t="s">
        <v>150</v>
      </c>
      <c r="AV14" s="36" t="s">
        <v>143</v>
      </c>
      <c r="AW14" s="36" t="s">
        <v>144</v>
      </c>
      <c r="AX14" s="36" t="s">
        <v>145</v>
      </c>
      <c r="AY14" s="36" t="s">
        <v>146</v>
      </c>
      <c r="AZ14" s="36" t="s">
        <v>147</v>
      </c>
      <c r="BA14" s="36" t="s">
        <v>148</v>
      </c>
      <c r="BB14" s="36" t="s">
        <v>149</v>
      </c>
      <c r="BC14" s="36" t="s">
        <v>150</v>
      </c>
      <c r="BD14" s="36" t="s">
        <v>143</v>
      </c>
      <c r="BE14" s="36" t="s">
        <v>144</v>
      </c>
      <c r="BF14" s="36" t="s">
        <v>145</v>
      </c>
      <c r="BG14" s="36" t="s">
        <v>146</v>
      </c>
      <c r="BH14" s="36" t="s">
        <v>147</v>
      </c>
      <c r="BI14" s="57" t="s">
        <v>148</v>
      </c>
      <c r="BJ14" s="36" t="s">
        <v>149</v>
      </c>
      <c r="BK14" s="36" t="s">
        <v>150</v>
      </c>
      <c r="BL14" s="36" t="s">
        <v>143</v>
      </c>
      <c r="BM14" s="36" t="s">
        <v>144</v>
      </c>
      <c r="BN14" s="36" t="s">
        <v>145</v>
      </c>
      <c r="BO14" s="36" t="s">
        <v>146</v>
      </c>
      <c r="BP14" s="36" t="s">
        <v>147</v>
      </c>
      <c r="BQ14" s="36" t="s">
        <v>148</v>
      </c>
      <c r="BR14" s="36" t="s">
        <v>149</v>
      </c>
      <c r="BS14" s="196" t="s">
        <v>150</v>
      </c>
      <c r="BT14" s="36" t="s">
        <v>143</v>
      </c>
      <c r="BU14" s="36" t="s">
        <v>144</v>
      </c>
      <c r="BV14" s="36" t="s">
        <v>145</v>
      </c>
      <c r="BW14" s="36" t="s">
        <v>146</v>
      </c>
      <c r="BX14" s="36" t="s">
        <v>147</v>
      </c>
      <c r="BY14" s="36" t="s">
        <v>148</v>
      </c>
      <c r="BZ14" s="36" t="s">
        <v>149</v>
      </c>
      <c r="CA14" s="37" t="s">
        <v>150</v>
      </c>
    </row>
    <row r="15" spans="1:81" ht="63" customHeight="1">
      <c r="A15" s="68" t="s">
        <v>231</v>
      </c>
      <c r="B15" s="159"/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159"/>
      <c r="O15" s="160">
        <f t="shared" ref="O15" si="4">IFERROR(IF(OR(O6="",G6=""),"",O6/G6-1),"")</f>
        <v>1</v>
      </c>
      <c r="P15" s="160">
        <f>IFERROR(IF(OR(P6="",H6=""),"",P6/H6-1),"-")</f>
        <v>-0.33333333333333337</v>
      </c>
      <c r="Q15" s="160">
        <f t="shared" ref="Q15:W15" si="5">IFERROR(IF(OR(Q6="",I6=""),"",Q6/I6-1),"-")</f>
        <v>0.5</v>
      </c>
      <c r="R15" s="160">
        <f t="shared" si="5"/>
        <v>0</v>
      </c>
      <c r="S15" s="160">
        <f t="shared" si="5"/>
        <v>1</v>
      </c>
      <c r="T15" s="160">
        <f t="shared" si="5"/>
        <v>0.16666666666666674</v>
      </c>
      <c r="U15" s="160">
        <f t="shared" si="5"/>
        <v>0</v>
      </c>
      <c r="V15" s="160">
        <f t="shared" si="5"/>
        <v>0.33333333333333326</v>
      </c>
      <c r="W15" s="160">
        <f t="shared" si="5"/>
        <v>0.125</v>
      </c>
      <c r="X15" s="160">
        <f t="shared" ref="X15:X18" si="6">IFERROR(IF(OR(X6="",P6=""),"",X6/P6-1),"-")</f>
        <v>1</v>
      </c>
      <c r="Y15" s="160">
        <f t="shared" ref="Y15:Y18" si="7">IFERROR(IF(OR(Y6="",Q6=""),"",Y6/Q6-1),"-")</f>
        <v>0</v>
      </c>
      <c r="Z15" s="160">
        <f t="shared" ref="Z15:Z18" si="8">IFERROR(IF(OR(Z6="",R6=""),"",Z6/R6-1),"-")</f>
        <v>0.39999999999999991</v>
      </c>
      <c r="AA15" s="160">
        <f t="shared" ref="AA15:AA18" si="9">IFERROR(IF(OR(AA6="",S6=""),"",AA6/S6-1),"-")</f>
        <v>1</v>
      </c>
      <c r="AB15" s="160">
        <f t="shared" ref="AB15:AB18" si="10">IFERROR(IF(OR(AB6="",T6=""),"",AB6/T6-1),"-")</f>
        <v>0.5714285714285714</v>
      </c>
      <c r="AC15" s="160">
        <f t="shared" ref="AC15:AC18" si="11">IFERROR(IF(OR(AC6="",U6=""),"",AC6/U6-1),"-")</f>
        <v>0.5</v>
      </c>
      <c r="AD15" s="160">
        <f t="shared" ref="AD15:AD18" si="12">IFERROR(IF(OR(AD6="",V6=""),"",AD6/V6-1),"-")</f>
        <v>0.75</v>
      </c>
      <c r="AE15" s="160">
        <f t="shared" ref="AE15:AE18" si="13">IFERROR(IF(OR(AE6="",W6=""),"",AE6/W6-1),"-")</f>
        <v>0.55555555555555558</v>
      </c>
      <c r="AF15" s="160">
        <f t="shared" ref="AF15:AF18" si="14">IFERROR(IF(OR(AF6="",X6=""),"",AF6/X6-1),"-")</f>
        <v>0.25</v>
      </c>
      <c r="AG15" s="160">
        <f t="shared" ref="AG15:AG18" si="15">IFERROR(IF(OR(AG6="",Y6=""),"",AG6/Y6-1),"-")</f>
        <v>2.3333333333333335</v>
      </c>
      <c r="AH15" s="160">
        <f t="shared" ref="AH15:AH18" si="16">IFERROR(IF(OR(AH6="",Z6=""),"",AH6/Z6-1),"-")</f>
        <v>1.1428571428571428</v>
      </c>
      <c r="AI15" s="160">
        <f t="shared" ref="AI15:AI18" si="17">IFERROR(IF(OR(AI6="",AA6=""),"",AI6/AA6-1),"-")</f>
        <v>0.25</v>
      </c>
      <c r="AJ15" s="160">
        <f t="shared" ref="AJ15:AJ18" si="18">IFERROR(IF(OR(AJ6="",AB6=""),"",AJ6/AB6-1),"-")</f>
        <v>0.81818181818181812</v>
      </c>
      <c r="AK15" s="160">
        <f t="shared" ref="AK15:AK18" si="19">IFERROR(IF(OR(AK6="",AC6=""),"",AK6/AC6-1),"-")</f>
        <v>0</v>
      </c>
      <c r="AL15" s="160">
        <f t="shared" ref="AL15:AL18" si="20">IFERROR(IF(OR(AL6="",AD6=""),"",AL6/AD6-1),"-")</f>
        <v>0.14285714285714279</v>
      </c>
      <c r="AM15" s="160">
        <f t="shared" ref="AM15:AM18" si="21">IFERROR(IF(OR(AM6="",AE6=""),"",AM6/AE6-1),"-")</f>
        <v>0.64285714285714279</v>
      </c>
      <c r="AN15" s="160">
        <f t="shared" ref="AN15:AN18" si="22">IFERROR(IF(OR(AN6="",AF6=""),"",AN6/AF6-1),"-")</f>
        <v>0.19999999999999996</v>
      </c>
      <c r="AO15" s="160">
        <f t="shared" ref="AO15:AO18" si="23">IFERROR(IF(OR(AO6="",AG6=""),"",AO6/AG6-1),"-")</f>
        <v>-1</v>
      </c>
      <c r="AP15" s="160">
        <f t="shared" ref="AP15:AP18" si="24">IFERROR(IF(OR(AP6="",AH6=""),"",AP6/AH6-1),"-")</f>
        <v>-0.6</v>
      </c>
      <c r="AQ15" s="160">
        <f t="shared" ref="AQ15:AQ18" si="25">IFERROR(IF(OR(AQ6="",AI6=""),"",AQ6/AI6-1),"-")</f>
        <v>-1</v>
      </c>
      <c r="AR15" s="160">
        <f t="shared" ref="AR15:AR18" si="26">IFERROR(IF(OR(AR6="",AJ6=""),"",AR6/AJ6-1),"-")</f>
        <v>-0.7</v>
      </c>
      <c r="AS15" s="160">
        <f t="shared" ref="AS15:AS18" si="27">IFERROR(IF(OR(AS6="",AK6=""),"",AS6/AK6-1),"-")</f>
        <v>0.66666666666666674</v>
      </c>
      <c r="AT15" s="160">
        <f t="shared" ref="AT15:AT18" si="28">IFERROR(IF(OR(AT6="",AL6=""),"",AT6/AL6-1),"-")</f>
        <v>-0.375</v>
      </c>
      <c r="AU15" s="160">
        <f t="shared" ref="AU15:AU18" si="29">IFERROR(IF(OR(AU6="",AM6=""),"",AU6/AM6-1),"-")</f>
        <v>-0.52173913043478259</v>
      </c>
      <c r="AV15" s="160">
        <f t="shared" ref="AV15:AV18" si="30">IFERROR(IF(OR(AV6="",AN6=""),"",AV6/AN6-1),"-")</f>
        <v>0</v>
      </c>
      <c r="AW15" s="160" t="str">
        <f t="shared" ref="AW15:AW18" si="31">IFERROR(IF(OR(AW6="",AO6=""),"",AW6/AO6-1),"-")</f>
        <v>-</v>
      </c>
      <c r="AX15" s="160">
        <f t="shared" ref="AX15:AX18" si="32">IFERROR(IF(OR(AX6="",AP6=""),"",AX6/AP6-1),"-")</f>
        <v>0.66666666666666674</v>
      </c>
      <c r="AY15" s="160" t="str">
        <f t="shared" ref="AY15:AY18" si="33">IFERROR(IF(OR(AY6="",AQ6=""),"",AY6/AQ6-1),"-")</f>
        <v>-</v>
      </c>
      <c r="AZ15" s="160">
        <f t="shared" ref="AZ15:AZ18" si="34">IFERROR(IF(OR(AZ6="",AR6=""),"",AZ6/AR6-1),"-")</f>
        <v>0.66666666666666674</v>
      </c>
      <c r="BA15" s="160">
        <f t="shared" ref="BA15:BA18" si="35">IFERROR(IF(OR(BA6="",AS6=""),"",BA6/AS6-1),"-")</f>
        <v>-0.4</v>
      </c>
      <c r="BB15" s="160">
        <f t="shared" ref="BB15:BB18" si="36">IFERROR(IF(OR(BB6="",AT6=""),"",BB6/AT6-1),"-")</f>
        <v>-0.4</v>
      </c>
      <c r="BC15" s="160">
        <f t="shared" ref="BC15:BC18" si="37">IFERROR(IF(OR(BC6="",AU6=""),"",BC6/AU6-1),"-")</f>
        <v>0.18181818181818188</v>
      </c>
      <c r="BD15" s="160">
        <f t="shared" ref="BD15:BD18" si="38">IFERROR(IF(OR(BD6="",AV6=""),"",BD6/AV6-1),"-")</f>
        <v>-1</v>
      </c>
      <c r="BE15" s="160">
        <f t="shared" ref="BE15:BE18" si="39">IFERROR(IF(OR(BE6="",AW6=""),"",BE6/AW6-1),"-")</f>
        <v>0</v>
      </c>
      <c r="BF15" s="160">
        <f t="shared" ref="BF15:BF18" si="40">IFERROR(IF(OR(BF6="",AX6=""),"",BF6/AX6-1),"-")</f>
        <v>-0.6</v>
      </c>
      <c r="BG15" s="160" t="str">
        <f t="shared" ref="BG15:BG18" si="41">IFERROR(IF(OR(BG6="",AY6=""),"",BG6/AY6-1),"-")</f>
        <v>-</v>
      </c>
      <c r="BH15" s="160">
        <f t="shared" ref="BH15:BH18" si="42">IFERROR(IF(OR(BH6="",AZ6=""),"",BH6/AZ6-1),"-")</f>
        <v>-0.6</v>
      </c>
      <c r="BI15" s="160">
        <f t="shared" ref="BI15:BI18" si="43">IFERROR(IF(OR(BI6="",BA6=""),"",BI6/BA6-1),"-")</f>
        <v>-1</v>
      </c>
      <c r="BJ15" s="160">
        <f t="shared" ref="BJ15:BJ18" si="44">IFERROR(IF(OR(BJ6="",BB6=""),"",BJ6/BB6-1),"-")</f>
        <v>-1</v>
      </c>
      <c r="BK15" s="160">
        <f t="shared" ref="BK15:BK18" si="45">IFERROR(IF(OR(BK6="",BC6=""),"",BK6/BC6-1),"-")</f>
        <v>-0.69230769230769229</v>
      </c>
      <c r="BL15" s="160" t="str">
        <f t="shared" ref="BL15:BL18" si="46">IFERROR(IF(OR(BL6="",BD6=""),"",BL6/BD6-1),"-")</f>
        <v>-</v>
      </c>
      <c r="BM15" s="160">
        <f t="shared" ref="BM15:BM18" si="47">IFERROR(IF(OR(BM6="",BE6=""),"",BM6/BE6-1),"-")</f>
        <v>-1</v>
      </c>
      <c r="BN15" s="160">
        <f t="shared" ref="BN15:BN18" si="48">IFERROR(IF(OR(BN6="",BF6=""),"",BN6/BF6-1),"-")</f>
        <v>-1</v>
      </c>
      <c r="BO15" s="160" t="str">
        <f t="shared" ref="BO15:BO18" si="49">IFERROR(IF(OR(BO6="",BG6=""),"",BO6/BG6-1),"-")</f>
        <v>-</v>
      </c>
      <c r="BP15" s="160">
        <f t="shared" ref="BP15:BP18" si="50">IFERROR(IF(OR(BP6="",BH6=""),"",BP6/BH6-1),"-")</f>
        <v>-1</v>
      </c>
      <c r="BQ15" s="160" t="str">
        <f t="shared" ref="BQ15:BQ18" si="51">IFERROR(IF(OR(BQ6="",BI6=""),"",BQ6/BI6-1),"-")</f>
        <v>-</v>
      </c>
      <c r="BR15" s="160" t="str">
        <f t="shared" ref="BR15:BR18" si="52">IFERROR(IF(OR(BR6="",BJ6=""),"",BR6/BJ6-1),"-")</f>
        <v>-</v>
      </c>
      <c r="BS15" s="160">
        <f t="shared" ref="BS15:BS18" si="53">IFERROR(IF(OR(BS6="",BK6=""),"",BS6/BK6-1),"-")</f>
        <v>-1</v>
      </c>
      <c r="BT15" s="160" t="str">
        <f>IFERROR(IF(OR(BT6="",BL6=""),"",BT6/BL6-1),"-")</f>
        <v>-</v>
      </c>
      <c r="BU15" s="160" t="str">
        <f t="shared" ref="BU15:BU18" si="54">IFERROR(IF(OR(BU6="",BM6=""),"",BU6/BM6-1),"-")</f>
        <v/>
      </c>
      <c r="BV15" s="160" t="str">
        <f t="shared" ref="BV15:BV18" si="55">IFERROR(IF(OR(BV6="",BN6=""),"",BV6/BN6-1),"-")</f>
        <v/>
      </c>
      <c r="BW15" s="160" t="str">
        <f t="shared" ref="BW15:BW18" si="56">IFERROR(IF(OR(BW6="",BO6=""),"",BW6/BO6-1),"-")</f>
        <v/>
      </c>
      <c r="BX15" s="160" t="str">
        <f t="shared" ref="BX15:BX18" si="57">IFERROR(IF(OR(BX6="",BP6=""),"",BX6/BP6-1),"-")</f>
        <v/>
      </c>
      <c r="BY15" s="160" t="str">
        <f t="shared" ref="BY15:BY18" si="58">IFERROR(IF(OR(BY6="",BQ6=""),"",BY6/BQ6-1),"-")</f>
        <v/>
      </c>
      <c r="BZ15" s="160" t="str">
        <f t="shared" ref="BZ15:BZ18" si="59">IFERROR(IF(OR(BZ6="",BR6=""),"",BZ6/BR6-1),"-")</f>
        <v/>
      </c>
      <c r="CA15" s="160" t="str">
        <f t="shared" ref="CA15:CA18" si="60">IFERROR(IF(OR(CA6="",BS6=""),"",CA6/BS6-1),"-")</f>
        <v/>
      </c>
    </row>
    <row r="16" spans="1:81" ht="63" customHeight="1">
      <c r="A16" s="68" t="s">
        <v>232</v>
      </c>
      <c r="B16" s="159"/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60">
        <f>IFERROR(IF(OR(O7="",G7=""),"",O7/G7-1),"")</f>
        <v>0.66666666666666674</v>
      </c>
      <c r="P16" s="160" t="str">
        <f>IFERROR(IF(OR(P7="",H7=""),"",P7/H7-1),"-")</f>
        <v>-</v>
      </c>
      <c r="Q16" s="160">
        <f t="shared" ref="Q16:W16" si="61">IFERROR(IF(OR(Q7="",I7=""),"",Q7/I7-1),"-")</f>
        <v>0</v>
      </c>
      <c r="R16" s="160">
        <f t="shared" si="61"/>
        <v>0.5</v>
      </c>
      <c r="S16" s="160">
        <f t="shared" si="61"/>
        <v>1</v>
      </c>
      <c r="T16" s="160">
        <f t="shared" si="61"/>
        <v>0.66666666666666674</v>
      </c>
      <c r="U16" s="160">
        <f t="shared" si="61"/>
        <v>0.5</v>
      </c>
      <c r="V16" s="160">
        <f t="shared" si="61"/>
        <v>0.66666666666666674</v>
      </c>
      <c r="W16" s="160">
        <f t="shared" si="61"/>
        <v>0.60000000000000009</v>
      </c>
      <c r="X16" s="160">
        <f t="shared" si="6"/>
        <v>1</v>
      </c>
      <c r="Y16" s="160">
        <f t="shared" si="7"/>
        <v>0.5</v>
      </c>
      <c r="Z16" s="160">
        <f t="shared" si="8"/>
        <v>0.66666666666666674</v>
      </c>
      <c r="AA16" s="160">
        <f t="shared" si="9"/>
        <v>-0.5</v>
      </c>
      <c r="AB16" s="160">
        <f t="shared" si="10"/>
        <v>0.19999999999999996</v>
      </c>
      <c r="AC16" s="160">
        <f t="shared" si="11"/>
        <v>0</v>
      </c>
      <c r="AD16" s="160">
        <f t="shared" si="12"/>
        <v>-0.19999999999999996</v>
      </c>
      <c r="AE16" s="160">
        <f t="shared" si="13"/>
        <v>0.125</v>
      </c>
      <c r="AF16" s="160">
        <f t="shared" si="14"/>
        <v>0.5</v>
      </c>
      <c r="AG16" s="160">
        <f t="shared" si="15"/>
        <v>0</v>
      </c>
      <c r="AH16" s="160">
        <f t="shared" si="16"/>
        <v>0.19999999999999996</v>
      </c>
      <c r="AI16" s="160">
        <f t="shared" si="17"/>
        <v>1</v>
      </c>
      <c r="AJ16" s="160">
        <f t="shared" si="18"/>
        <v>0.33333333333333326</v>
      </c>
      <c r="AK16" s="160">
        <f t="shared" si="19"/>
        <v>0.66666666666666674</v>
      </c>
      <c r="AL16" s="160">
        <f t="shared" si="20"/>
        <v>0.75</v>
      </c>
      <c r="AM16" s="160">
        <f t="shared" si="21"/>
        <v>0.44444444444444442</v>
      </c>
      <c r="AN16" s="160">
        <f t="shared" si="22"/>
        <v>0.33333333333333326</v>
      </c>
      <c r="AO16" s="160">
        <f t="shared" si="23"/>
        <v>0</v>
      </c>
      <c r="AP16" s="160">
        <f t="shared" si="24"/>
        <v>0.16666666666666674</v>
      </c>
      <c r="AQ16" s="160">
        <f t="shared" si="25"/>
        <v>1.5</v>
      </c>
      <c r="AR16" s="160">
        <f t="shared" si="26"/>
        <v>0.5</v>
      </c>
      <c r="AS16" s="160">
        <f t="shared" si="27"/>
        <v>-0.19999999999999996</v>
      </c>
      <c r="AT16" s="160">
        <f t="shared" si="28"/>
        <v>0.28571428571428581</v>
      </c>
      <c r="AU16" s="160">
        <f t="shared" si="29"/>
        <v>0.23076923076923084</v>
      </c>
      <c r="AV16" s="160">
        <f t="shared" si="30"/>
        <v>-0.75</v>
      </c>
      <c r="AW16" s="160">
        <f t="shared" si="31"/>
        <v>-0.33333333333333337</v>
      </c>
      <c r="AX16" s="160">
        <f t="shared" si="32"/>
        <v>-0.5714285714285714</v>
      </c>
      <c r="AY16" s="160">
        <f t="shared" si="33"/>
        <v>-0.8</v>
      </c>
      <c r="AZ16" s="160">
        <f t="shared" si="34"/>
        <v>-0.66666666666666674</v>
      </c>
      <c r="BA16" s="160">
        <f t="shared" si="35"/>
        <v>-0.75</v>
      </c>
      <c r="BB16" s="160">
        <f t="shared" si="36"/>
        <v>-0.77777777777777779</v>
      </c>
      <c r="BC16" s="160">
        <f t="shared" si="37"/>
        <v>-0.6875</v>
      </c>
      <c r="BD16" s="160">
        <f t="shared" si="38"/>
        <v>0</v>
      </c>
      <c r="BE16" s="160">
        <f t="shared" si="39"/>
        <v>0.5</v>
      </c>
      <c r="BF16" s="160">
        <f t="shared" si="40"/>
        <v>0.33333333333333326</v>
      </c>
      <c r="BG16" s="160">
        <f t="shared" si="41"/>
        <v>1</v>
      </c>
      <c r="BH16" s="160">
        <f t="shared" si="42"/>
        <v>0.5</v>
      </c>
      <c r="BI16" s="160">
        <f t="shared" si="43"/>
        <v>2</v>
      </c>
      <c r="BJ16" s="160">
        <f t="shared" si="44"/>
        <v>1.5</v>
      </c>
      <c r="BK16" s="160">
        <f t="shared" si="45"/>
        <v>0.8</v>
      </c>
      <c r="BL16" s="160">
        <f t="shared" si="46"/>
        <v>0</v>
      </c>
      <c r="BM16" s="160">
        <f t="shared" si="47"/>
        <v>0</v>
      </c>
      <c r="BN16" s="160">
        <f t="shared" si="48"/>
        <v>0</v>
      </c>
      <c r="BO16" s="160">
        <f t="shared" si="49"/>
        <v>-1</v>
      </c>
      <c r="BP16" s="160">
        <f t="shared" si="50"/>
        <v>-0.33333333333333337</v>
      </c>
      <c r="BQ16" s="160">
        <f t="shared" si="51"/>
        <v>-0.66666666666666674</v>
      </c>
      <c r="BR16" s="160">
        <f t="shared" si="52"/>
        <v>-0.8</v>
      </c>
      <c r="BS16" s="160">
        <f t="shared" si="53"/>
        <v>-0.44444444444444442</v>
      </c>
      <c r="BT16" s="160">
        <f>IFERROR(IF(OR(BT7="",BL7=""),"",BT7/BL7-1),"-")</f>
        <v>-1</v>
      </c>
      <c r="BU16" s="160" t="str">
        <f t="shared" si="54"/>
        <v/>
      </c>
      <c r="BV16" s="160" t="str">
        <f t="shared" si="55"/>
        <v/>
      </c>
      <c r="BW16" s="160" t="str">
        <f t="shared" si="56"/>
        <v/>
      </c>
      <c r="BX16" s="160" t="str">
        <f t="shared" si="57"/>
        <v/>
      </c>
      <c r="BY16" s="160" t="str">
        <f t="shared" si="58"/>
        <v/>
      </c>
      <c r="BZ16" s="160" t="str">
        <f t="shared" si="59"/>
        <v/>
      </c>
      <c r="CA16" s="160" t="str">
        <f t="shared" si="60"/>
        <v/>
      </c>
    </row>
    <row r="17" spans="1:79" ht="63" customHeight="1">
      <c r="A17" s="68" t="s">
        <v>233</v>
      </c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60" t="str">
        <f>IFERROR(IF(OR(O8="",G8=""),"",O8/G8-1),"")</f>
        <v/>
      </c>
      <c r="P17" s="160" t="str">
        <f>IFERROR(IF(OR(P8="",H8=""),"",P8/H8-1),"")</f>
        <v/>
      </c>
      <c r="Q17" s="160" t="str">
        <f t="shared" ref="Q17:V18" si="62">IFERROR(IF(OR(Q8="",I8=""),"",Q8/I8-1),"")</f>
        <v/>
      </c>
      <c r="R17" s="160" t="str">
        <f t="shared" si="62"/>
        <v/>
      </c>
      <c r="S17" s="160" t="str">
        <f t="shared" si="62"/>
        <v/>
      </c>
      <c r="T17" s="160" t="str">
        <f t="shared" si="62"/>
        <v/>
      </c>
      <c r="U17" s="160" t="str">
        <f t="shared" si="62"/>
        <v/>
      </c>
      <c r="V17" s="160" t="str">
        <f t="shared" si="62"/>
        <v/>
      </c>
      <c r="W17" s="160">
        <f t="shared" ref="W17:W18" si="63">IFERROR(IF(OR(W8="",O8=""),"",W8/O8-1),"-")</f>
        <v>-0.6</v>
      </c>
      <c r="X17" s="160" t="str">
        <f t="shared" si="6"/>
        <v>-</v>
      </c>
      <c r="Y17" s="160" t="str">
        <f t="shared" si="7"/>
        <v>-</v>
      </c>
      <c r="Z17" s="160" t="str">
        <f t="shared" si="8"/>
        <v>-</v>
      </c>
      <c r="AA17" s="160">
        <f t="shared" si="9"/>
        <v>-1</v>
      </c>
      <c r="AB17" s="160">
        <f t="shared" si="10"/>
        <v>1</v>
      </c>
      <c r="AC17" s="160">
        <f t="shared" si="11"/>
        <v>1</v>
      </c>
      <c r="AD17" s="160">
        <f t="shared" si="12"/>
        <v>0</v>
      </c>
      <c r="AE17" s="160">
        <f t="shared" si="13"/>
        <v>1</v>
      </c>
      <c r="AF17" s="160" t="str">
        <f t="shared" si="14"/>
        <v>-</v>
      </c>
      <c r="AG17" s="160">
        <f t="shared" si="15"/>
        <v>0</v>
      </c>
      <c r="AH17" s="160">
        <f t="shared" si="16"/>
        <v>2</v>
      </c>
      <c r="AI17" s="160" t="str">
        <f t="shared" si="17"/>
        <v>-</v>
      </c>
      <c r="AJ17" s="160">
        <f t="shared" si="18"/>
        <v>2.5</v>
      </c>
      <c r="AK17" s="160">
        <f t="shared" si="19"/>
        <v>0</v>
      </c>
      <c r="AL17" s="160">
        <f t="shared" si="20"/>
        <v>0.5</v>
      </c>
      <c r="AM17" s="160">
        <f t="shared" si="21"/>
        <v>1.25</v>
      </c>
      <c r="AN17" s="160">
        <f t="shared" si="22"/>
        <v>-0.25</v>
      </c>
      <c r="AO17" s="160">
        <f t="shared" si="23"/>
        <v>-1</v>
      </c>
      <c r="AP17" s="160">
        <f t="shared" si="24"/>
        <v>-0.5</v>
      </c>
      <c r="AQ17" s="160">
        <f t="shared" si="25"/>
        <v>3</v>
      </c>
      <c r="AR17" s="160">
        <f t="shared" si="26"/>
        <v>0</v>
      </c>
      <c r="AS17" s="160">
        <f t="shared" si="27"/>
        <v>-1</v>
      </c>
      <c r="AT17" s="160">
        <f t="shared" si="28"/>
        <v>0.33333333333333326</v>
      </c>
      <c r="AU17" s="160">
        <f t="shared" si="29"/>
        <v>-0.22222222222222221</v>
      </c>
      <c r="AV17" s="160">
        <f t="shared" si="30"/>
        <v>0</v>
      </c>
      <c r="AW17" s="160" t="str">
        <f t="shared" si="31"/>
        <v>-</v>
      </c>
      <c r="AX17" s="160">
        <f t="shared" si="32"/>
        <v>1.6666666666666665</v>
      </c>
      <c r="AY17" s="160">
        <f t="shared" si="33"/>
        <v>0</v>
      </c>
      <c r="AZ17" s="160">
        <f t="shared" si="34"/>
        <v>0.71428571428571419</v>
      </c>
      <c r="BA17" s="160" t="str">
        <f t="shared" si="35"/>
        <v>-</v>
      </c>
      <c r="BB17" s="160">
        <f t="shared" si="36"/>
        <v>0.5</v>
      </c>
      <c r="BC17" s="160">
        <f t="shared" si="37"/>
        <v>1</v>
      </c>
      <c r="BD17" s="160">
        <f t="shared" si="38"/>
        <v>1.3333333333333335</v>
      </c>
      <c r="BE17" s="160">
        <f t="shared" si="39"/>
        <v>-0.19999999999999996</v>
      </c>
      <c r="BF17" s="160">
        <f t="shared" si="40"/>
        <v>0.375</v>
      </c>
      <c r="BG17" s="160">
        <f t="shared" si="41"/>
        <v>-0.25</v>
      </c>
      <c r="BH17" s="160">
        <f t="shared" si="42"/>
        <v>0.16666666666666674</v>
      </c>
      <c r="BI17" s="160">
        <f t="shared" si="43"/>
        <v>0.5</v>
      </c>
      <c r="BJ17" s="160">
        <f t="shared" si="44"/>
        <v>0</v>
      </c>
      <c r="BK17" s="160">
        <f t="shared" si="45"/>
        <v>0.21428571428571419</v>
      </c>
      <c r="BL17" s="160">
        <f t="shared" si="46"/>
        <v>-0.4285714285714286</v>
      </c>
      <c r="BM17" s="160">
        <f t="shared" si="47"/>
        <v>0</v>
      </c>
      <c r="BN17" s="160">
        <f t="shared" si="48"/>
        <v>-0.27272727272727271</v>
      </c>
      <c r="BO17" s="160">
        <f t="shared" si="49"/>
        <v>-0.66666666666666674</v>
      </c>
      <c r="BP17" s="160">
        <f t="shared" si="50"/>
        <v>-0.3571428571428571</v>
      </c>
      <c r="BQ17" s="160">
        <f t="shared" si="51"/>
        <v>-0.66666666666666674</v>
      </c>
      <c r="BR17" s="160">
        <f t="shared" si="52"/>
        <v>-0.66666666666666674</v>
      </c>
      <c r="BS17" s="160">
        <f t="shared" si="53"/>
        <v>-0.41176470588235292</v>
      </c>
      <c r="BT17" s="160">
        <f t="shared" ref="BT17:BT18" si="64">IFERROR(IF(OR(BT8="",BL8=""),"",BT8/BL8-1),"-")</f>
        <v>-1</v>
      </c>
      <c r="BU17" s="160" t="str">
        <f t="shared" si="54"/>
        <v/>
      </c>
      <c r="BV17" s="160" t="str">
        <f t="shared" si="55"/>
        <v/>
      </c>
      <c r="BW17" s="160" t="str">
        <f t="shared" si="56"/>
        <v/>
      </c>
      <c r="BX17" s="160" t="str">
        <f t="shared" si="57"/>
        <v/>
      </c>
      <c r="BY17" s="160" t="str">
        <f t="shared" si="58"/>
        <v/>
      </c>
      <c r="BZ17" s="160" t="str">
        <f t="shared" si="59"/>
        <v/>
      </c>
      <c r="CA17" s="160" t="str">
        <f t="shared" si="60"/>
        <v/>
      </c>
    </row>
    <row r="18" spans="1:79" ht="63" customHeight="1">
      <c r="A18" s="68" t="s">
        <v>234</v>
      </c>
      <c r="B18" s="159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60" t="str">
        <f>IFERROR(IF(OR(O9="",G9=""),"",O9/G9-1),"")</f>
        <v/>
      </c>
      <c r="P18" s="160" t="str">
        <f>IFERROR(IF(OR(P9="",H9=""),"",P9/H9-1),"")</f>
        <v/>
      </c>
      <c r="Q18" s="160" t="str">
        <f t="shared" si="62"/>
        <v/>
      </c>
      <c r="R18" s="160" t="str">
        <f t="shared" si="62"/>
        <v/>
      </c>
      <c r="S18" s="160" t="str">
        <f t="shared" si="62"/>
        <v/>
      </c>
      <c r="T18" s="160" t="str">
        <f t="shared" si="62"/>
        <v/>
      </c>
      <c r="U18" s="160" t="str">
        <f t="shared" si="62"/>
        <v/>
      </c>
      <c r="V18" s="160" t="str">
        <f t="shared" si="62"/>
        <v/>
      </c>
      <c r="W18" s="160">
        <f t="shared" si="63"/>
        <v>1</v>
      </c>
      <c r="X18" s="160" t="str">
        <f t="shared" si="6"/>
        <v>-</v>
      </c>
      <c r="Y18" s="160">
        <f t="shared" si="7"/>
        <v>-1</v>
      </c>
      <c r="Z18" s="160">
        <f t="shared" si="8"/>
        <v>-1</v>
      </c>
      <c r="AA18" s="160" t="str">
        <f t="shared" si="9"/>
        <v>-</v>
      </c>
      <c r="AB18" s="160">
        <f t="shared" si="10"/>
        <v>-1</v>
      </c>
      <c r="AC18" s="160">
        <f t="shared" si="11"/>
        <v>-0.5</v>
      </c>
      <c r="AD18" s="160">
        <f t="shared" si="12"/>
        <v>-0.5</v>
      </c>
      <c r="AE18" s="160">
        <f t="shared" si="13"/>
        <v>-0.75</v>
      </c>
      <c r="AF18" s="160" t="str">
        <f t="shared" si="14"/>
        <v>-</v>
      </c>
      <c r="AG18" s="160" t="str">
        <f t="shared" si="15"/>
        <v>-</v>
      </c>
      <c r="AH18" s="160" t="str">
        <f t="shared" si="16"/>
        <v>-</v>
      </c>
      <c r="AI18" s="160" t="str">
        <f t="shared" si="17"/>
        <v>-</v>
      </c>
      <c r="AJ18" s="160" t="str">
        <f t="shared" si="18"/>
        <v>-</v>
      </c>
      <c r="AK18" s="160">
        <f t="shared" si="19"/>
        <v>0</v>
      </c>
      <c r="AL18" s="160">
        <f t="shared" si="20"/>
        <v>3</v>
      </c>
      <c r="AM18" s="160">
        <f t="shared" si="21"/>
        <v>5</v>
      </c>
      <c r="AN18" s="160">
        <f t="shared" si="22"/>
        <v>-1</v>
      </c>
      <c r="AO18" s="160">
        <f t="shared" si="23"/>
        <v>2</v>
      </c>
      <c r="AP18" s="160">
        <f t="shared" si="24"/>
        <v>0.5</v>
      </c>
      <c r="AQ18" s="160">
        <f t="shared" si="25"/>
        <v>-0.33333333333333337</v>
      </c>
      <c r="AR18" s="160">
        <f t="shared" si="26"/>
        <v>0</v>
      </c>
      <c r="AS18" s="160">
        <f t="shared" si="27"/>
        <v>1</v>
      </c>
      <c r="AT18" s="160">
        <f t="shared" si="28"/>
        <v>0</v>
      </c>
      <c r="AU18" s="160">
        <f t="shared" si="29"/>
        <v>0.16666666666666674</v>
      </c>
      <c r="AV18" s="160" t="str">
        <f t="shared" si="30"/>
        <v>-</v>
      </c>
      <c r="AW18" s="160">
        <f t="shared" si="31"/>
        <v>0</v>
      </c>
      <c r="AX18" s="160">
        <f t="shared" si="32"/>
        <v>0.66666666666666674</v>
      </c>
      <c r="AY18" s="160">
        <f t="shared" si="33"/>
        <v>0</v>
      </c>
      <c r="AZ18" s="160">
        <f t="shared" si="34"/>
        <v>0.39999999999999991</v>
      </c>
      <c r="BA18" s="160">
        <f t="shared" si="35"/>
        <v>2.5</v>
      </c>
      <c r="BB18" s="160">
        <f t="shared" si="36"/>
        <v>1.25</v>
      </c>
      <c r="BC18" s="160">
        <f t="shared" si="37"/>
        <v>1</v>
      </c>
      <c r="BD18" s="160">
        <f t="shared" si="38"/>
        <v>0.5</v>
      </c>
      <c r="BE18" s="160">
        <f t="shared" si="39"/>
        <v>1.3333333333333335</v>
      </c>
      <c r="BF18" s="160">
        <f t="shared" si="40"/>
        <v>1</v>
      </c>
      <c r="BG18" s="160">
        <f t="shared" si="41"/>
        <v>0.5</v>
      </c>
      <c r="BH18" s="160">
        <f t="shared" si="42"/>
        <v>0.85714285714285721</v>
      </c>
      <c r="BI18" s="160">
        <f t="shared" si="43"/>
        <v>-0.5714285714285714</v>
      </c>
      <c r="BJ18" s="160">
        <f t="shared" si="44"/>
        <v>-0.33333333333333337</v>
      </c>
      <c r="BK18" s="160">
        <f t="shared" si="45"/>
        <v>0.14285714285714279</v>
      </c>
      <c r="BL18" s="160">
        <f t="shared" si="46"/>
        <v>0.66666666666666674</v>
      </c>
      <c r="BM18" s="160">
        <f t="shared" si="47"/>
        <v>-0.85714285714285721</v>
      </c>
      <c r="BN18" s="160">
        <f t="shared" si="48"/>
        <v>-0.4</v>
      </c>
      <c r="BO18" s="160">
        <f t="shared" si="49"/>
        <v>1</v>
      </c>
      <c r="BP18" s="160">
        <f t="shared" si="50"/>
        <v>-7.6923076923076872E-2</v>
      </c>
      <c r="BQ18" s="160">
        <f t="shared" si="51"/>
        <v>-1</v>
      </c>
      <c r="BR18" s="160">
        <f t="shared" si="52"/>
        <v>0</v>
      </c>
      <c r="BS18" s="160">
        <f t="shared" si="53"/>
        <v>-0.25</v>
      </c>
      <c r="BT18" s="160">
        <f t="shared" si="64"/>
        <v>-1</v>
      </c>
      <c r="BU18" s="160" t="str">
        <f t="shared" si="54"/>
        <v/>
      </c>
      <c r="BV18" s="160" t="str">
        <f t="shared" si="55"/>
        <v/>
      </c>
      <c r="BW18" s="160" t="str">
        <f t="shared" si="56"/>
        <v/>
      </c>
      <c r="BX18" s="160" t="str">
        <f t="shared" si="57"/>
        <v/>
      </c>
      <c r="BY18" s="160" t="str">
        <f t="shared" si="58"/>
        <v/>
      </c>
      <c r="BZ18" s="160" t="str">
        <f t="shared" si="59"/>
        <v/>
      </c>
      <c r="CA18" s="160" t="str">
        <f t="shared" si="60"/>
        <v/>
      </c>
    </row>
    <row r="20" spans="1:79">
      <c r="A20" s="26" t="s">
        <v>575</v>
      </c>
    </row>
    <row r="21" spans="1:79">
      <c r="A21" s="26" t="s">
        <v>576</v>
      </c>
    </row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19">
    <mergeCell ref="AN4:AU4"/>
    <mergeCell ref="AV13:BC13"/>
    <mergeCell ref="P13:W13"/>
    <mergeCell ref="A1:E1"/>
    <mergeCell ref="X4:AE4"/>
    <mergeCell ref="H4:O4"/>
    <mergeCell ref="BT4:CA4"/>
    <mergeCell ref="BT13:CA13"/>
    <mergeCell ref="BL13:BS13"/>
    <mergeCell ref="BL4:BS4"/>
    <mergeCell ref="H13:O13"/>
    <mergeCell ref="X13:AE13"/>
    <mergeCell ref="P4:W4"/>
    <mergeCell ref="AF13:AM13"/>
    <mergeCell ref="BD4:BK4"/>
    <mergeCell ref="AN13:AU13"/>
    <mergeCell ref="AF4:AM4"/>
    <mergeCell ref="AV4:BC4"/>
    <mergeCell ref="BD13:BK13"/>
  </mergeCells>
  <phoneticPr fontId="30"/>
  <pageMargins left="0.70866141732283472" right="0.70866141732283472" top="0.74803149606299213" bottom="0.74803149606299213" header="0.51181102362204722" footer="0.51181102362204722"/>
  <pageSetup paperSize="9" scale="25" fitToWidth="3" orientation="landscape" horizontalDpi="300" verticalDpi="300" r:id="rId1"/>
  <headerFooter>
    <oddFooter>&amp;R&amp;"Yu Gothic UI,標準"&amp;26&amp;A</oddFooter>
  </headerFooter>
  <colBreaks count="1" manualBreakCount="1">
    <brk id="31" max="20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2060"/>
  </sheetPr>
  <dimension ref="A1"/>
  <sheetViews>
    <sheetView zoomScale="55" zoomScaleNormal="55" workbookViewId="0">
      <selection activeCell="BM76" sqref="BM76"/>
    </sheetView>
  </sheetViews>
  <sheetFormatPr defaultColWidth="9" defaultRowHeight="16.5"/>
  <cols>
    <col min="1" max="1" width="9" style="8" customWidth="1"/>
    <col min="2" max="16384" width="9" style="8"/>
  </cols>
  <sheetData/>
  <phoneticPr fontId="30"/>
  <pageMargins left="0.7" right="0.7" top="0.75" bottom="0.75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M55"/>
  <sheetViews>
    <sheetView topLeftCell="A32" zoomScale="70" zoomScaleNormal="70" workbookViewId="0">
      <selection activeCell="A4" sqref="A4:A6"/>
    </sheetView>
  </sheetViews>
  <sheetFormatPr defaultColWidth="8.875" defaultRowHeight="20.25"/>
  <cols>
    <col min="1" max="1" width="26" style="72" customWidth="1"/>
    <col min="2" max="2" width="30.125" style="72" customWidth="1"/>
    <col min="3" max="3" width="12.625" style="64" hidden="1" customWidth="1"/>
    <col min="4" max="13" width="12.625" style="64" customWidth="1"/>
    <col min="14" max="14" width="8.875" style="64" customWidth="1"/>
    <col min="15" max="16384" width="8.875" style="64"/>
  </cols>
  <sheetData>
    <row r="1" spans="1:13" ht="21" customHeight="1">
      <c r="A1" s="27" t="s">
        <v>0</v>
      </c>
    </row>
    <row r="2" spans="1:13" ht="21" customHeight="1">
      <c r="A2" s="109" t="s">
        <v>1</v>
      </c>
    </row>
    <row r="3" spans="1:13" ht="21" customHeight="1">
      <c r="A3" s="109"/>
    </row>
    <row r="4" spans="1:13" ht="21" customHeight="1">
      <c r="A4" s="213" t="s">
        <v>2</v>
      </c>
      <c r="B4" s="213"/>
    </row>
    <row r="5" spans="1:13" ht="21" customHeight="1">
      <c r="A5" s="73"/>
      <c r="B5" s="73"/>
    </row>
    <row r="6" spans="1:13" ht="21" customHeight="1">
      <c r="A6" s="74" t="s">
        <v>3</v>
      </c>
      <c r="B6" s="74" t="s">
        <v>4</v>
      </c>
      <c r="F6" s="75"/>
      <c r="M6" s="154" t="s">
        <v>5</v>
      </c>
    </row>
    <row r="7" spans="1:13" ht="21" customHeight="1">
      <c r="A7" s="78" t="s">
        <v>6</v>
      </c>
      <c r="B7" s="78" t="s">
        <v>7</v>
      </c>
      <c r="C7" s="79"/>
      <c r="D7" s="79"/>
      <c r="E7" s="80"/>
      <c r="F7" s="80"/>
      <c r="G7" s="80"/>
      <c r="H7" s="80"/>
      <c r="I7" s="80"/>
      <c r="J7" s="80"/>
      <c r="K7" s="80"/>
      <c r="L7" s="80"/>
      <c r="M7" s="80"/>
    </row>
    <row r="8" spans="1:13" ht="21" customHeight="1">
      <c r="A8" s="73"/>
      <c r="B8" s="73"/>
      <c r="C8" s="81" t="s">
        <v>8</v>
      </c>
      <c r="D8" s="81" t="s">
        <v>9</v>
      </c>
      <c r="E8" s="82" t="s">
        <v>10</v>
      </c>
      <c r="F8" s="82" t="s">
        <v>11</v>
      </c>
      <c r="G8" s="82" t="s">
        <v>12</v>
      </c>
      <c r="H8" s="82" t="s">
        <v>13</v>
      </c>
      <c r="I8" s="82" t="s">
        <v>14</v>
      </c>
      <c r="J8" s="82" t="s">
        <v>15</v>
      </c>
      <c r="K8" s="82" t="s">
        <v>16</v>
      </c>
      <c r="L8" s="82" t="s">
        <v>17</v>
      </c>
      <c r="M8" s="83" t="s">
        <v>18</v>
      </c>
    </row>
    <row r="9" spans="1:13" ht="21" customHeight="1">
      <c r="A9" s="84" t="s">
        <v>19</v>
      </c>
      <c r="B9" s="84" t="s">
        <v>20</v>
      </c>
      <c r="C9" s="85">
        <v>12441</v>
      </c>
      <c r="D9" s="97">
        <v>10165</v>
      </c>
      <c r="E9" s="97">
        <v>9939</v>
      </c>
      <c r="F9" s="97">
        <v>9296</v>
      </c>
      <c r="G9" s="97">
        <v>14425</v>
      </c>
      <c r="H9" s="97">
        <v>15376</v>
      </c>
      <c r="I9" s="97">
        <v>44226</v>
      </c>
      <c r="J9" s="97">
        <v>34254</v>
      </c>
      <c r="K9" s="97">
        <v>31504</v>
      </c>
      <c r="L9" s="97">
        <v>36144</v>
      </c>
      <c r="M9" s="97">
        <v>38949</v>
      </c>
    </row>
    <row r="10" spans="1:13" ht="126.75" customHeight="1">
      <c r="A10" s="72" t="s">
        <v>21</v>
      </c>
      <c r="B10" s="72" t="s">
        <v>22</v>
      </c>
      <c r="C10" s="85">
        <v>26168</v>
      </c>
      <c r="D10" s="97">
        <v>26779</v>
      </c>
      <c r="E10" s="97">
        <v>30340</v>
      </c>
      <c r="F10" s="97">
        <v>32361</v>
      </c>
      <c r="G10" s="97">
        <v>30965</v>
      </c>
      <c r="H10" s="97">
        <v>31630</v>
      </c>
      <c r="I10" s="97">
        <v>41167</v>
      </c>
      <c r="J10" s="97">
        <v>50375</v>
      </c>
      <c r="K10" s="97">
        <v>56034</v>
      </c>
      <c r="L10" s="97">
        <v>51717</v>
      </c>
      <c r="M10" s="97">
        <v>50503</v>
      </c>
    </row>
    <row r="11" spans="1:13" ht="33.75" customHeight="1">
      <c r="A11" s="72" t="s">
        <v>23</v>
      </c>
      <c r="B11" s="72" t="s">
        <v>24</v>
      </c>
      <c r="C11" s="86">
        <v>11423</v>
      </c>
      <c r="D11" s="79">
        <v>10309</v>
      </c>
      <c r="E11" s="79">
        <v>11622</v>
      </c>
      <c r="F11" s="79">
        <v>11055</v>
      </c>
      <c r="G11" s="79">
        <v>11815</v>
      </c>
      <c r="H11" s="79">
        <v>14061</v>
      </c>
      <c r="I11" s="79">
        <v>13977</v>
      </c>
      <c r="J11" s="79">
        <v>13506</v>
      </c>
      <c r="K11" s="79">
        <v>16713</v>
      </c>
      <c r="L11" s="79">
        <v>15932</v>
      </c>
      <c r="M11" s="79">
        <v>17145</v>
      </c>
    </row>
    <row r="12" spans="1:13" ht="21" customHeight="1">
      <c r="A12" s="72" t="s">
        <v>25</v>
      </c>
      <c r="B12" s="72" t="s">
        <v>26</v>
      </c>
      <c r="C12" s="85">
        <v>27944</v>
      </c>
      <c r="D12" s="97">
        <v>27484</v>
      </c>
      <c r="E12" s="97">
        <v>27945</v>
      </c>
      <c r="F12" s="97">
        <v>35052</v>
      </c>
      <c r="G12" s="97">
        <v>38775</v>
      </c>
      <c r="H12" s="97">
        <v>40688</v>
      </c>
      <c r="I12" s="97">
        <v>42217</v>
      </c>
      <c r="J12" s="97">
        <v>48240</v>
      </c>
      <c r="K12" s="97">
        <v>54336</v>
      </c>
      <c r="L12" s="97">
        <v>55599</v>
      </c>
      <c r="M12" s="97">
        <v>53489</v>
      </c>
    </row>
    <row r="13" spans="1:13" ht="21" customHeight="1">
      <c r="A13" s="72" t="s">
        <v>27</v>
      </c>
      <c r="B13" s="72" t="s">
        <v>28</v>
      </c>
      <c r="C13" s="85">
        <v>1949</v>
      </c>
      <c r="D13" s="97">
        <v>1505</v>
      </c>
      <c r="E13" s="97">
        <v>1784</v>
      </c>
      <c r="F13" s="97">
        <v>2467</v>
      </c>
      <c r="G13" s="97">
        <v>2629</v>
      </c>
      <c r="H13" s="97">
        <v>2545</v>
      </c>
      <c r="I13" s="97">
        <v>2916</v>
      </c>
      <c r="J13" s="97">
        <v>7007</v>
      </c>
      <c r="K13" s="97">
        <v>5761</v>
      </c>
      <c r="L13" s="97">
        <v>5486</v>
      </c>
      <c r="M13" s="97">
        <v>4895</v>
      </c>
    </row>
    <row r="14" spans="1:13" ht="21" customHeight="1">
      <c r="A14" s="72" t="s">
        <v>29</v>
      </c>
      <c r="B14" s="72" t="s">
        <v>30</v>
      </c>
      <c r="C14" s="85">
        <v>2156</v>
      </c>
      <c r="D14" s="97">
        <v>1616</v>
      </c>
      <c r="E14" s="97">
        <v>2362</v>
      </c>
      <c r="F14" s="97" t="s">
        <v>599</v>
      </c>
      <c r="G14" s="97" t="s">
        <v>599</v>
      </c>
      <c r="H14" s="97" t="s">
        <v>599</v>
      </c>
      <c r="I14" s="97" t="s">
        <v>599</v>
      </c>
      <c r="J14" s="97" t="s">
        <v>599</v>
      </c>
      <c r="K14" s="97" t="s">
        <v>599</v>
      </c>
      <c r="L14" s="97" t="s">
        <v>599</v>
      </c>
      <c r="M14" s="97" t="s">
        <v>599</v>
      </c>
    </row>
    <row r="15" spans="1:13" ht="33.75" customHeight="1">
      <c r="A15" s="72" t="s">
        <v>31</v>
      </c>
      <c r="B15" s="72" t="s">
        <v>32</v>
      </c>
      <c r="C15" s="85">
        <v>82</v>
      </c>
      <c r="D15" s="97">
        <v>195</v>
      </c>
      <c r="E15" s="79">
        <v>142</v>
      </c>
      <c r="F15" s="79">
        <v>112</v>
      </c>
      <c r="G15" s="79">
        <v>111</v>
      </c>
      <c r="H15" s="79">
        <v>79</v>
      </c>
      <c r="I15" s="79">
        <v>207</v>
      </c>
      <c r="J15" s="79">
        <v>153</v>
      </c>
      <c r="K15" s="79">
        <v>64</v>
      </c>
      <c r="L15" s="79">
        <v>145</v>
      </c>
      <c r="M15" s="79">
        <v>61</v>
      </c>
    </row>
    <row r="16" spans="1:13" ht="33.75" customHeight="1">
      <c r="A16" s="72" t="s">
        <v>33</v>
      </c>
      <c r="B16" s="72" t="s">
        <v>34</v>
      </c>
      <c r="C16" s="85">
        <v>1847</v>
      </c>
      <c r="D16" s="97">
        <v>1450</v>
      </c>
      <c r="E16" s="97">
        <v>1328</v>
      </c>
      <c r="F16" s="97">
        <v>2026</v>
      </c>
      <c r="G16" s="97">
        <v>2747</v>
      </c>
      <c r="H16" s="97">
        <v>2685</v>
      </c>
      <c r="I16" s="97">
        <v>3164</v>
      </c>
      <c r="J16" s="97">
        <v>4535</v>
      </c>
      <c r="K16" s="97">
        <v>3276</v>
      </c>
      <c r="L16" s="97">
        <v>3065</v>
      </c>
      <c r="M16" s="97">
        <v>4096</v>
      </c>
    </row>
    <row r="17" spans="1:13" ht="21" customHeight="1">
      <c r="A17" s="72" t="s">
        <v>35</v>
      </c>
      <c r="B17" s="72" t="s">
        <v>36</v>
      </c>
      <c r="C17" s="85">
        <v>1297</v>
      </c>
      <c r="D17" s="97">
        <v>1092</v>
      </c>
      <c r="E17" s="97">
        <v>1160</v>
      </c>
      <c r="F17" s="97">
        <v>1389</v>
      </c>
      <c r="G17" s="97">
        <v>1886</v>
      </c>
      <c r="H17" s="97">
        <v>1938</v>
      </c>
      <c r="I17" s="97">
        <v>2159</v>
      </c>
      <c r="J17" s="97">
        <v>1856</v>
      </c>
      <c r="K17" s="97">
        <v>3014</v>
      </c>
      <c r="L17" s="97">
        <v>2219</v>
      </c>
      <c r="M17" s="97">
        <v>2371</v>
      </c>
    </row>
    <row r="18" spans="1:13" ht="33.75" customHeight="1">
      <c r="A18" s="72" t="s">
        <v>37</v>
      </c>
      <c r="B18" s="72" t="s">
        <v>38</v>
      </c>
      <c r="C18" s="86">
        <v>-418</v>
      </c>
      <c r="D18" s="79">
        <v>-473</v>
      </c>
      <c r="E18" s="75">
        <v>-484</v>
      </c>
      <c r="F18" s="75">
        <v>-517</v>
      </c>
      <c r="G18" s="75">
        <v>-321</v>
      </c>
      <c r="H18" s="75">
        <v>-391</v>
      </c>
      <c r="I18" s="75">
        <v>-576</v>
      </c>
      <c r="J18" s="75">
        <v>-868</v>
      </c>
      <c r="K18" s="75">
        <v>-850</v>
      </c>
      <c r="L18" s="75">
        <v>-819</v>
      </c>
      <c r="M18" s="75">
        <v>-968</v>
      </c>
    </row>
    <row r="19" spans="1:13" ht="21" customHeight="1">
      <c r="A19" s="88" t="s">
        <v>39</v>
      </c>
      <c r="B19" s="88" t="s">
        <v>40</v>
      </c>
      <c r="C19" s="89">
        <v>84895</v>
      </c>
      <c r="D19" s="155">
        <v>80126</v>
      </c>
      <c r="E19" s="155">
        <v>86141</v>
      </c>
      <c r="F19" s="155">
        <v>93245</v>
      </c>
      <c r="G19" s="155">
        <v>103036</v>
      </c>
      <c r="H19" s="155">
        <v>108614</v>
      </c>
      <c r="I19" s="155">
        <v>149461</v>
      </c>
      <c r="J19" s="155">
        <v>159061</v>
      </c>
      <c r="K19" s="155">
        <v>169854</v>
      </c>
      <c r="L19" s="155">
        <v>169492</v>
      </c>
      <c r="M19" s="155">
        <v>170545</v>
      </c>
    </row>
    <row r="20" spans="1:13" ht="21" customHeight="1"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</row>
    <row r="21" spans="1:13" ht="21" customHeight="1">
      <c r="A21" s="78" t="s">
        <v>41</v>
      </c>
      <c r="B21" s="78" t="s">
        <v>42</v>
      </c>
    </row>
    <row r="22" spans="1:13" ht="33.75" customHeight="1">
      <c r="A22" s="78" t="s">
        <v>43</v>
      </c>
      <c r="B22" s="78" t="s">
        <v>44</v>
      </c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</row>
    <row r="23" spans="1:13" ht="21" customHeight="1">
      <c r="A23" s="73"/>
      <c r="B23" s="73"/>
      <c r="C23" s="81" t="s">
        <v>8</v>
      </c>
      <c r="D23" s="81" t="s">
        <v>9</v>
      </c>
      <c r="E23" s="82" t="s">
        <v>10</v>
      </c>
      <c r="F23" s="82" t="s">
        <v>11</v>
      </c>
      <c r="G23" s="82" t="s">
        <v>12</v>
      </c>
      <c r="H23" s="82" t="s">
        <v>13</v>
      </c>
      <c r="I23" s="82" t="s">
        <v>14</v>
      </c>
      <c r="J23" s="82" t="s">
        <v>15</v>
      </c>
      <c r="K23" s="82" t="s">
        <v>16</v>
      </c>
      <c r="L23" s="82" t="s">
        <v>17</v>
      </c>
      <c r="M23" s="83" t="s">
        <v>18</v>
      </c>
    </row>
    <row r="24" spans="1:13" ht="33.75" customHeight="1">
      <c r="A24" s="72" t="s">
        <v>45</v>
      </c>
      <c r="B24" s="72" t="s">
        <v>46</v>
      </c>
      <c r="C24" s="86">
        <v>6523</v>
      </c>
      <c r="D24" s="79">
        <v>6229</v>
      </c>
      <c r="E24" s="80">
        <v>6053</v>
      </c>
      <c r="F24" s="80">
        <v>5999</v>
      </c>
      <c r="G24" s="80">
        <v>6190</v>
      </c>
      <c r="H24" s="80">
        <v>6186</v>
      </c>
      <c r="I24" s="80">
        <v>10349</v>
      </c>
      <c r="J24" s="80">
        <v>9634</v>
      </c>
      <c r="K24" s="80">
        <v>9901</v>
      </c>
      <c r="L24" s="80">
        <v>9609</v>
      </c>
      <c r="M24" s="80">
        <v>10074</v>
      </c>
    </row>
    <row r="25" spans="1:13" ht="41.25" customHeight="1">
      <c r="A25" s="72" t="s">
        <v>47</v>
      </c>
      <c r="B25" s="72" t="s">
        <v>48</v>
      </c>
      <c r="C25" s="85">
        <v>764</v>
      </c>
      <c r="D25" s="97">
        <v>1032</v>
      </c>
      <c r="E25" s="97">
        <v>1171</v>
      </c>
      <c r="F25" s="97">
        <v>1060</v>
      </c>
      <c r="G25" s="97">
        <v>1193</v>
      </c>
      <c r="H25" s="97">
        <v>1283</v>
      </c>
      <c r="I25" s="97">
        <v>1934</v>
      </c>
      <c r="J25" s="97">
        <v>1613</v>
      </c>
      <c r="K25" s="97">
        <v>2132</v>
      </c>
      <c r="L25" s="97">
        <v>1717</v>
      </c>
      <c r="M25" s="97">
        <v>1016</v>
      </c>
    </row>
    <row r="26" spans="1:13" ht="41.25" customHeight="1">
      <c r="A26" s="73" t="s">
        <v>49</v>
      </c>
      <c r="B26" s="72" t="s">
        <v>50</v>
      </c>
      <c r="C26" s="85">
        <v>2896</v>
      </c>
      <c r="D26" s="97">
        <v>3432</v>
      </c>
      <c r="E26" s="97">
        <v>3928</v>
      </c>
      <c r="F26" s="97">
        <v>3893</v>
      </c>
      <c r="G26" s="97">
        <v>4938</v>
      </c>
      <c r="H26" s="97">
        <v>4957</v>
      </c>
      <c r="I26" s="97">
        <v>4985</v>
      </c>
      <c r="J26" s="97">
        <v>4670</v>
      </c>
      <c r="K26" s="97">
        <v>5191</v>
      </c>
      <c r="L26" s="97">
        <v>6109</v>
      </c>
      <c r="M26" s="97">
        <v>8226</v>
      </c>
    </row>
    <row r="27" spans="1:13" ht="21" customHeight="1">
      <c r="A27" s="72" t="s">
        <v>51</v>
      </c>
      <c r="B27" s="72" t="s">
        <v>52</v>
      </c>
      <c r="C27" s="85">
        <v>1833</v>
      </c>
      <c r="D27" s="97">
        <v>1789</v>
      </c>
      <c r="E27" s="97">
        <v>1806</v>
      </c>
      <c r="F27" s="97">
        <v>1802</v>
      </c>
      <c r="G27" s="97">
        <v>1771</v>
      </c>
      <c r="H27" s="97">
        <v>3593</v>
      </c>
      <c r="I27" s="97">
        <v>3654</v>
      </c>
      <c r="J27" s="97">
        <v>3711</v>
      </c>
      <c r="K27" s="97">
        <v>3831</v>
      </c>
      <c r="L27" s="97">
        <v>3952</v>
      </c>
      <c r="M27" s="97">
        <v>4048</v>
      </c>
    </row>
    <row r="28" spans="1:13" ht="21" customHeight="1">
      <c r="A28" s="72" t="s">
        <v>53</v>
      </c>
      <c r="B28" s="72" t="s">
        <v>54</v>
      </c>
      <c r="C28" s="85">
        <v>984</v>
      </c>
      <c r="D28" s="154">
        <v>687</v>
      </c>
      <c r="E28" s="97">
        <v>479</v>
      </c>
      <c r="F28" s="97">
        <v>301</v>
      </c>
      <c r="G28" s="97">
        <v>574</v>
      </c>
      <c r="H28" s="97">
        <v>482</v>
      </c>
      <c r="I28" s="97">
        <v>433</v>
      </c>
      <c r="J28" s="97">
        <v>914</v>
      </c>
      <c r="K28" s="97">
        <v>1071</v>
      </c>
      <c r="L28" s="97">
        <v>1536</v>
      </c>
      <c r="M28" s="97">
        <v>1777</v>
      </c>
    </row>
    <row r="29" spans="1:13" ht="21" customHeight="1">
      <c r="A29" s="72" t="s">
        <v>55</v>
      </c>
      <c r="B29" s="72" t="s">
        <v>56</v>
      </c>
      <c r="C29" s="85">
        <v>34</v>
      </c>
      <c r="D29" s="97">
        <v>292</v>
      </c>
      <c r="E29" s="80">
        <v>158</v>
      </c>
      <c r="F29" s="80">
        <v>141</v>
      </c>
      <c r="G29" s="80">
        <v>617</v>
      </c>
      <c r="H29" s="80">
        <v>2529</v>
      </c>
      <c r="I29" s="80">
        <v>293</v>
      </c>
      <c r="J29" s="80">
        <v>617</v>
      </c>
      <c r="K29" s="80">
        <v>386</v>
      </c>
      <c r="L29" s="80">
        <v>1183</v>
      </c>
      <c r="M29" s="80">
        <v>12784</v>
      </c>
    </row>
    <row r="30" spans="1:13" ht="33.75" customHeight="1">
      <c r="A30" s="88" t="s">
        <v>57</v>
      </c>
      <c r="B30" s="88" t="s">
        <v>58</v>
      </c>
      <c r="C30" s="94">
        <v>13036</v>
      </c>
      <c r="D30" s="151">
        <v>13464</v>
      </c>
      <c r="E30" s="155">
        <v>13597</v>
      </c>
      <c r="F30" s="155">
        <v>13198</v>
      </c>
      <c r="G30" s="155">
        <v>15286</v>
      </c>
      <c r="H30" s="155">
        <v>19031</v>
      </c>
      <c r="I30" s="155">
        <v>21650</v>
      </c>
      <c r="J30" s="155">
        <v>21161</v>
      </c>
      <c r="K30" s="155">
        <v>22515</v>
      </c>
      <c r="L30" s="155">
        <v>24108</v>
      </c>
      <c r="M30" s="155">
        <v>37927</v>
      </c>
    </row>
    <row r="31" spans="1:13" ht="21" customHeight="1">
      <c r="C31" s="95"/>
      <c r="D31" s="95"/>
      <c r="E31" s="96"/>
      <c r="F31" s="96"/>
      <c r="G31" s="96"/>
      <c r="H31" s="96"/>
      <c r="I31" s="96"/>
      <c r="J31" s="96"/>
      <c r="K31" s="96"/>
      <c r="L31" s="96"/>
      <c r="M31" s="96"/>
    </row>
    <row r="32" spans="1:13" ht="21" customHeight="1">
      <c r="A32" s="78" t="s">
        <v>59</v>
      </c>
      <c r="B32" s="78" t="s">
        <v>60</v>
      </c>
      <c r="C32" s="97"/>
      <c r="D32" s="97"/>
      <c r="E32" s="80"/>
      <c r="F32" s="80"/>
      <c r="G32" s="80"/>
      <c r="H32" s="80"/>
      <c r="I32" s="80"/>
      <c r="J32" s="80"/>
      <c r="K32" s="80"/>
      <c r="L32" s="80"/>
      <c r="M32" s="80"/>
    </row>
    <row r="33" spans="1:13" ht="21" customHeight="1">
      <c r="A33" s="73"/>
      <c r="B33" s="73"/>
      <c r="C33" s="81" t="s">
        <v>8</v>
      </c>
      <c r="D33" s="81" t="s">
        <v>9</v>
      </c>
      <c r="E33" s="82" t="s">
        <v>10</v>
      </c>
      <c r="F33" s="82" t="s">
        <v>11</v>
      </c>
      <c r="G33" s="82" t="s">
        <v>12</v>
      </c>
      <c r="H33" s="82" t="s">
        <v>13</v>
      </c>
      <c r="I33" s="82" t="s">
        <v>14</v>
      </c>
      <c r="J33" s="82" t="s">
        <v>15</v>
      </c>
      <c r="K33" s="82" t="s">
        <v>16</v>
      </c>
      <c r="L33" s="82" t="s">
        <v>17</v>
      </c>
      <c r="M33" s="83" t="s">
        <v>18</v>
      </c>
    </row>
    <row r="34" spans="1:13" ht="21" customHeight="1">
      <c r="A34" s="72" t="s">
        <v>61</v>
      </c>
      <c r="B34" s="72" t="s">
        <v>62</v>
      </c>
      <c r="C34" s="85">
        <v>453</v>
      </c>
      <c r="D34" s="97">
        <v>329</v>
      </c>
      <c r="E34" s="80">
        <v>270</v>
      </c>
      <c r="F34" s="80">
        <v>359</v>
      </c>
      <c r="G34" s="80">
        <v>361</v>
      </c>
      <c r="H34" s="80">
        <v>526</v>
      </c>
      <c r="I34" s="80">
        <v>535</v>
      </c>
      <c r="J34" s="80">
        <v>927</v>
      </c>
      <c r="K34" s="80">
        <v>880</v>
      </c>
      <c r="L34" s="80">
        <v>804</v>
      </c>
      <c r="M34" s="80">
        <v>685</v>
      </c>
    </row>
    <row r="35" spans="1:13" ht="21" customHeight="1">
      <c r="A35" s="72" t="s">
        <v>63</v>
      </c>
      <c r="B35" s="72" t="s">
        <v>64</v>
      </c>
      <c r="C35" s="85">
        <v>115</v>
      </c>
      <c r="D35" s="97">
        <v>85</v>
      </c>
      <c r="E35" s="80">
        <v>55</v>
      </c>
      <c r="F35" s="80">
        <v>28</v>
      </c>
      <c r="G35" s="80">
        <v>166</v>
      </c>
      <c r="H35" s="80">
        <v>122</v>
      </c>
      <c r="I35" s="80">
        <v>86</v>
      </c>
      <c r="J35" s="80">
        <v>50</v>
      </c>
      <c r="K35" s="80">
        <v>14</v>
      </c>
      <c r="L35" s="97" t="s">
        <v>599</v>
      </c>
      <c r="M35" s="97" t="s">
        <v>599</v>
      </c>
    </row>
    <row r="36" spans="1:13" ht="21" customHeight="1">
      <c r="A36" s="72" t="s">
        <v>65</v>
      </c>
      <c r="B36" s="72" t="s">
        <v>66</v>
      </c>
      <c r="C36" s="85">
        <v>2866</v>
      </c>
      <c r="D36" s="97">
        <v>2496</v>
      </c>
      <c r="E36" s="80">
        <v>2126</v>
      </c>
      <c r="F36" s="80">
        <v>1756</v>
      </c>
      <c r="G36" s="80">
        <v>2953</v>
      </c>
      <c r="H36" s="80">
        <v>1301</v>
      </c>
      <c r="I36" s="80">
        <v>1136</v>
      </c>
      <c r="J36" s="80">
        <v>640</v>
      </c>
      <c r="K36" s="80">
        <v>599</v>
      </c>
      <c r="L36" s="97">
        <v>911</v>
      </c>
      <c r="M36" s="97">
        <v>785</v>
      </c>
    </row>
    <row r="37" spans="1:13" ht="21" customHeight="1">
      <c r="A37" s="98" t="s">
        <v>35</v>
      </c>
      <c r="B37" s="98" t="s">
        <v>36</v>
      </c>
      <c r="C37" s="99">
        <v>144</v>
      </c>
      <c r="D37" s="156">
        <v>121</v>
      </c>
      <c r="E37" s="157">
        <v>175</v>
      </c>
      <c r="F37" s="157">
        <v>103</v>
      </c>
      <c r="G37" s="157">
        <v>1761</v>
      </c>
      <c r="H37" s="157">
        <v>1670</v>
      </c>
      <c r="I37" s="157">
        <v>1646</v>
      </c>
      <c r="J37" s="157">
        <v>1173</v>
      </c>
      <c r="K37" s="157">
        <v>775</v>
      </c>
      <c r="L37" s="157">
        <v>2060</v>
      </c>
      <c r="M37" s="157">
        <v>3424</v>
      </c>
    </row>
    <row r="38" spans="1:13" ht="21" customHeight="1">
      <c r="A38" s="88" t="s">
        <v>67</v>
      </c>
      <c r="B38" s="88" t="s">
        <v>68</v>
      </c>
      <c r="C38" s="94">
        <v>3579</v>
      </c>
      <c r="D38" s="151">
        <v>3032</v>
      </c>
      <c r="E38" s="155">
        <v>2628</v>
      </c>
      <c r="F38" s="155">
        <v>2248</v>
      </c>
      <c r="G38" s="155">
        <v>5243</v>
      </c>
      <c r="H38" s="155">
        <v>3621</v>
      </c>
      <c r="I38" s="155">
        <v>3404</v>
      </c>
      <c r="J38" s="155">
        <v>2792</v>
      </c>
      <c r="K38" s="155">
        <v>2270</v>
      </c>
      <c r="L38" s="155">
        <v>3776</v>
      </c>
      <c r="M38" s="155">
        <v>4895</v>
      </c>
    </row>
    <row r="40" spans="1:13" ht="33.75" customHeight="1">
      <c r="A40" s="78" t="s">
        <v>69</v>
      </c>
      <c r="B40" s="78" t="s">
        <v>70</v>
      </c>
    </row>
    <row r="41" spans="1:13" ht="21" customHeight="1">
      <c r="A41" s="73"/>
      <c r="B41" s="73"/>
      <c r="C41" s="81" t="s">
        <v>8</v>
      </c>
      <c r="D41" s="81" t="s">
        <v>9</v>
      </c>
      <c r="E41" s="82" t="s">
        <v>10</v>
      </c>
      <c r="F41" s="82" t="s">
        <v>11</v>
      </c>
      <c r="G41" s="82" t="s">
        <v>12</v>
      </c>
      <c r="H41" s="82" t="s">
        <v>13</v>
      </c>
      <c r="I41" s="82" t="s">
        <v>14</v>
      </c>
      <c r="J41" s="82" t="s">
        <v>15</v>
      </c>
      <c r="K41" s="82" t="s">
        <v>16</v>
      </c>
      <c r="L41" s="82" t="s">
        <v>17</v>
      </c>
      <c r="M41" s="83" t="s">
        <v>18</v>
      </c>
    </row>
    <row r="42" spans="1:13" ht="21" customHeight="1">
      <c r="A42" s="72" t="s">
        <v>71</v>
      </c>
      <c r="B42" s="72" t="s">
        <v>72</v>
      </c>
      <c r="C42" s="85">
        <v>8586</v>
      </c>
      <c r="D42" s="97">
        <v>9179</v>
      </c>
      <c r="E42" s="97">
        <v>9276</v>
      </c>
      <c r="F42" s="97">
        <v>8306</v>
      </c>
      <c r="G42" s="97">
        <v>7116</v>
      </c>
      <c r="H42" s="97">
        <v>9814</v>
      </c>
      <c r="I42" s="97">
        <v>8895</v>
      </c>
      <c r="J42" s="97">
        <v>9694</v>
      </c>
      <c r="K42" s="97">
        <v>29601</v>
      </c>
      <c r="L42" s="97">
        <v>14769</v>
      </c>
      <c r="M42" s="97">
        <v>16753</v>
      </c>
    </row>
    <row r="43" spans="1:13" ht="21" customHeight="1">
      <c r="A43" s="201" t="s">
        <v>601</v>
      </c>
      <c r="B43" s="201" t="s">
        <v>602</v>
      </c>
      <c r="C43" s="202"/>
      <c r="D43" s="97" t="s">
        <v>599</v>
      </c>
      <c r="E43" s="97" t="s">
        <v>599</v>
      </c>
      <c r="F43" s="97" t="s">
        <v>599</v>
      </c>
      <c r="G43" s="97" t="s">
        <v>599</v>
      </c>
      <c r="H43" s="97" t="s">
        <v>599</v>
      </c>
      <c r="I43" s="97" t="s">
        <v>599</v>
      </c>
      <c r="J43" s="97" t="s">
        <v>599</v>
      </c>
      <c r="K43" s="97" t="s">
        <v>599</v>
      </c>
      <c r="L43" s="97" t="s">
        <v>599</v>
      </c>
      <c r="M43" s="203">
        <v>3583</v>
      </c>
    </row>
    <row r="44" spans="1:13" ht="21" customHeight="1">
      <c r="A44" s="72" t="s">
        <v>29</v>
      </c>
      <c r="B44" s="72" t="s">
        <v>73</v>
      </c>
      <c r="C44" s="85">
        <v>587</v>
      </c>
      <c r="D44" s="97">
        <v>355</v>
      </c>
      <c r="E44" s="97">
        <v>370</v>
      </c>
      <c r="F44" s="97">
        <v>2908</v>
      </c>
      <c r="G44" s="97">
        <v>3133</v>
      </c>
      <c r="H44" s="97">
        <v>2621</v>
      </c>
      <c r="I44" s="97">
        <v>3304</v>
      </c>
      <c r="J44" s="97">
        <v>4029</v>
      </c>
      <c r="K44" s="97">
        <v>3699</v>
      </c>
      <c r="L44" s="97">
        <v>8500</v>
      </c>
      <c r="M44" s="97">
        <v>6518</v>
      </c>
    </row>
    <row r="45" spans="1:13" ht="21" customHeight="1">
      <c r="A45" s="72" t="s">
        <v>35</v>
      </c>
      <c r="B45" s="72" t="s">
        <v>74</v>
      </c>
      <c r="C45" s="85">
        <v>2765</v>
      </c>
      <c r="D45" s="97">
        <v>2823</v>
      </c>
      <c r="E45" s="97">
        <v>2706</v>
      </c>
      <c r="F45" s="97">
        <v>2731</v>
      </c>
      <c r="G45" s="97">
        <v>2961</v>
      </c>
      <c r="H45" s="97">
        <v>2685</v>
      </c>
      <c r="I45" s="97">
        <v>2760</v>
      </c>
      <c r="J45" s="97">
        <v>2493</v>
      </c>
      <c r="K45" s="97">
        <v>2263</v>
      </c>
      <c r="L45" s="97">
        <v>1847</v>
      </c>
      <c r="M45" s="97">
        <v>1810</v>
      </c>
    </row>
    <row r="46" spans="1:13" ht="33.75" customHeight="1">
      <c r="A46" s="72" t="s">
        <v>37</v>
      </c>
      <c r="B46" s="72" t="s">
        <v>38</v>
      </c>
      <c r="C46" s="86">
        <v>-7</v>
      </c>
      <c r="D46" s="79">
        <v>-7</v>
      </c>
      <c r="E46" s="75">
        <v>-7</v>
      </c>
      <c r="F46" s="75">
        <v>-7</v>
      </c>
      <c r="G46" s="75">
        <v>-7</v>
      </c>
      <c r="H46" s="75">
        <v>-7</v>
      </c>
      <c r="I46" s="75">
        <v>-8</v>
      </c>
      <c r="J46" s="75">
        <v>-7</v>
      </c>
      <c r="K46" s="75">
        <v>-7</v>
      </c>
      <c r="L46" s="75">
        <v>-7</v>
      </c>
      <c r="M46" s="75">
        <v>-7</v>
      </c>
    </row>
    <row r="47" spans="1:13" ht="33.75" customHeight="1">
      <c r="A47" s="88" t="s">
        <v>75</v>
      </c>
      <c r="B47" s="88" t="s">
        <v>76</v>
      </c>
      <c r="C47" s="89">
        <v>11931</v>
      </c>
      <c r="D47" s="155">
        <v>12351</v>
      </c>
      <c r="E47" s="155">
        <v>12345</v>
      </c>
      <c r="F47" s="155">
        <v>13938</v>
      </c>
      <c r="G47" s="155">
        <v>13203</v>
      </c>
      <c r="H47" s="155">
        <v>15114</v>
      </c>
      <c r="I47" s="155">
        <v>14951</v>
      </c>
      <c r="J47" s="155">
        <v>16209</v>
      </c>
      <c r="K47" s="155">
        <v>35556</v>
      </c>
      <c r="L47" s="155">
        <v>25109</v>
      </c>
      <c r="M47" s="155">
        <v>28658</v>
      </c>
    </row>
    <row r="48" spans="1:13" ht="21" customHeight="1">
      <c r="A48" s="88" t="s">
        <v>77</v>
      </c>
      <c r="B48" s="88" t="s">
        <v>78</v>
      </c>
      <c r="C48" s="89">
        <v>28547</v>
      </c>
      <c r="D48" s="155">
        <v>28849</v>
      </c>
      <c r="E48" s="155">
        <v>28571</v>
      </c>
      <c r="F48" s="155">
        <v>29384</v>
      </c>
      <c r="G48" s="155">
        <v>33732</v>
      </c>
      <c r="H48" s="155">
        <v>37767</v>
      </c>
      <c r="I48" s="155">
        <v>40006</v>
      </c>
      <c r="J48" s="155">
        <v>40163</v>
      </c>
      <c r="K48" s="155">
        <v>60343</v>
      </c>
      <c r="L48" s="155">
        <v>52994</v>
      </c>
      <c r="M48" s="155">
        <v>71481</v>
      </c>
    </row>
    <row r="50" spans="1:13" ht="36" customHeight="1">
      <c r="A50" s="78" t="s">
        <v>79</v>
      </c>
      <c r="B50" s="72" t="s">
        <v>80</v>
      </c>
      <c r="C50" s="97"/>
      <c r="D50" s="97"/>
      <c r="E50" s="80"/>
      <c r="F50" s="80"/>
      <c r="G50" s="80"/>
      <c r="H50" s="80"/>
      <c r="I50" s="80"/>
      <c r="J50" s="80"/>
      <c r="K50" s="80"/>
      <c r="L50" s="80"/>
      <c r="M50" s="80"/>
    </row>
    <row r="51" spans="1:13" ht="21" customHeight="1">
      <c r="A51" s="73"/>
      <c r="B51" s="73"/>
      <c r="C51" s="81" t="s">
        <v>8</v>
      </c>
      <c r="D51" s="81" t="s">
        <v>9</v>
      </c>
      <c r="E51" s="82" t="s">
        <v>10</v>
      </c>
      <c r="F51" s="82" t="s">
        <v>11</v>
      </c>
      <c r="G51" s="82" t="s">
        <v>12</v>
      </c>
      <c r="H51" s="82" t="s">
        <v>13</v>
      </c>
      <c r="I51" s="82" t="s">
        <v>14</v>
      </c>
      <c r="J51" s="82" t="s">
        <v>15</v>
      </c>
      <c r="K51" s="82" t="s">
        <v>16</v>
      </c>
      <c r="L51" s="82" t="s">
        <v>17</v>
      </c>
      <c r="M51" s="83" t="s">
        <v>18</v>
      </c>
    </row>
    <row r="52" spans="1:13" ht="21" customHeight="1">
      <c r="A52" s="72" t="s">
        <v>81</v>
      </c>
      <c r="B52" s="72" t="s">
        <v>82</v>
      </c>
      <c r="C52" s="85">
        <v>14</v>
      </c>
      <c r="D52" s="97" t="s">
        <v>599</v>
      </c>
      <c r="E52" s="97" t="s">
        <v>599</v>
      </c>
      <c r="F52" s="97" t="s">
        <v>599</v>
      </c>
      <c r="G52" s="97" t="s">
        <v>599</v>
      </c>
      <c r="H52" s="97" t="s">
        <v>599</v>
      </c>
      <c r="I52" s="80">
        <v>91</v>
      </c>
      <c r="J52" s="80">
        <v>53</v>
      </c>
      <c r="K52" s="80">
        <v>15</v>
      </c>
      <c r="L52" s="97" t="s">
        <v>599</v>
      </c>
      <c r="M52" s="97" t="s">
        <v>599</v>
      </c>
    </row>
    <row r="53" spans="1:13" ht="21" customHeight="1">
      <c r="A53" s="72" t="s">
        <v>83</v>
      </c>
      <c r="B53" s="72" t="s">
        <v>84</v>
      </c>
      <c r="C53" s="85">
        <v>44</v>
      </c>
      <c r="D53" s="97">
        <v>69</v>
      </c>
      <c r="E53" s="80">
        <v>50</v>
      </c>
      <c r="F53" s="80">
        <v>35</v>
      </c>
      <c r="G53" s="80">
        <v>18</v>
      </c>
      <c r="H53" s="80">
        <v>6</v>
      </c>
      <c r="I53" s="80">
        <v>2</v>
      </c>
      <c r="J53" s="80">
        <v>1</v>
      </c>
      <c r="K53" s="97" t="s">
        <v>599</v>
      </c>
      <c r="L53" s="97" t="s">
        <v>599</v>
      </c>
      <c r="M53" s="97" t="s">
        <v>599</v>
      </c>
    </row>
    <row r="54" spans="1:13" ht="21" customHeight="1">
      <c r="A54" s="88" t="s">
        <v>85</v>
      </c>
      <c r="B54" s="88" t="s">
        <v>86</v>
      </c>
      <c r="C54" s="89">
        <v>58</v>
      </c>
      <c r="D54" s="155">
        <v>69</v>
      </c>
      <c r="E54" s="155">
        <v>50</v>
      </c>
      <c r="F54" s="155">
        <v>35</v>
      </c>
      <c r="G54" s="155">
        <v>18</v>
      </c>
      <c r="H54" s="155">
        <v>6</v>
      </c>
      <c r="I54" s="155">
        <v>94</v>
      </c>
      <c r="J54" s="155">
        <v>55</v>
      </c>
      <c r="K54" s="155">
        <v>15</v>
      </c>
      <c r="L54" s="151" t="s">
        <v>599</v>
      </c>
      <c r="M54" s="151" t="s">
        <v>599</v>
      </c>
    </row>
    <row r="55" spans="1:13" ht="21" customHeight="1">
      <c r="A55" s="88" t="s">
        <v>87</v>
      </c>
      <c r="B55" s="88" t="s">
        <v>88</v>
      </c>
      <c r="C55" s="89">
        <v>113501</v>
      </c>
      <c r="D55" s="155">
        <v>109045</v>
      </c>
      <c r="E55" s="155">
        <v>114764</v>
      </c>
      <c r="F55" s="155">
        <v>122665</v>
      </c>
      <c r="G55" s="155">
        <v>136788</v>
      </c>
      <c r="H55" s="155">
        <v>146388</v>
      </c>
      <c r="I55" s="155">
        <v>189562</v>
      </c>
      <c r="J55" s="155">
        <v>199280</v>
      </c>
      <c r="K55" s="155">
        <v>230213</v>
      </c>
      <c r="L55" s="155">
        <v>222486</v>
      </c>
      <c r="M55" s="155">
        <v>242026</v>
      </c>
    </row>
  </sheetData>
  <phoneticPr fontId="30"/>
  <pageMargins left="0.70866141732283472" right="0.70866141732283472" top="0.74803149606299213" bottom="0.74803149606299213" header="0.51181102362204722" footer="0.51181102362204722"/>
  <pageSetup paperSize="9" scale="43" orientation="portrait" horizontalDpi="300" verticalDpi="300" r:id="rId1"/>
  <headerFooter>
    <oddFooter>&amp;R&amp;"Yu Gothic UI,標準"&amp;14&amp;A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O53"/>
  <sheetViews>
    <sheetView zoomScale="70" zoomScaleNormal="70" workbookViewId="0"/>
  </sheetViews>
  <sheetFormatPr defaultColWidth="8.875" defaultRowHeight="20.25"/>
  <cols>
    <col min="1" max="2" width="26" style="72" customWidth="1"/>
    <col min="3" max="3" width="12.625" style="64" hidden="1" customWidth="1"/>
    <col min="4" max="13" width="12.625" style="64" customWidth="1"/>
    <col min="14" max="14" width="8.875" style="64" customWidth="1"/>
    <col min="15" max="16384" width="8.875" style="64"/>
  </cols>
  <sheetData>
    <row r="1" spans="1:15" ht="21" customHeight="1">
      <c r="A1" s="213" t="s">
        <v>2</v>
      </c>
      <c r="B1" s="213"/>
    </row>
    <row r="2" spans="1:15" ht="21" customHeight="1">
      <c r="A2" s="73"/>
      <c r="B2" s="73"/>
    </row>
    <row r="3" spans="1:15" ht="21" customHeight="1">
      <c r="A3" s="78" t="s">
        <v>235</v>
      </c>
      <c r="B3" s="78" t="s">
        <v>236</v>
      </c>
      <c r="M3" s="154" t="s">
        <v>5</v>
      </c>
      <c r="N3" s="154"/>
      <c r="O3" s="154"/>
    </row>
    <row r="4" spans="1:15" ht="21" customHeight="1">
      <c r="A4" s="74" t="s">
        <v>237</v>
      </c>
      <c r="B4" s="74" t="s">
        <v>238</v>
      </c>
      <c r="C4" s="79"/>
      <c r="D4" s="79"/>
      <c r="E4" s="80"/>
      <c r="F4" s="80"/>
      <c r="G4" s="80"/>
      <c r="H4" s="80"/>
      <c r="I4" s="80"/>
      <c r="J4" s="80"/>
      <c r="K4" s="80"/>
      <c r="L4" s="80"/>
    </row>
    <row r="5" spans="1:15" ht="21" customHeight="1">
      <c r="A5" s="73"/>
      <c r="B5" s="73"/>
      <c r="C5" s="81" t="s">
        <v>8</v>
      </c>
      <c r="D5" s="81" t="s">
        <v>9</v>
      </c>
      <c r="E5" s="82" t="s">
        <v>10</v>
      </c>
      <c r="F5" s="82" t="s">
        <v>11</v>
      </c>
      <c r="G5" s="82" t="s">
        <v>12</v>
      </c>
      <c r="H5" s="82" t="s">
        <v>13</v>
      </c>
      <c r="I5" s="82" t="s">
        <v>14</v>
      </c>
      <c r="J5" s="82" t="s">
        <v>15</v>
      </c>
      <c r="K5" s="82" t="s">
        <v>16</v>
      </c>
      <c r="L5" s="82" t="s">
        <v>17</v>
      </c>
      <c r="M5" s="83" t="s">
        <v>18</v>
      </c>
    </row>
    <row r="6" spans="1:15" ht="44.25" customHeight="1">
      <c r="A6" s="72" t="s">
        <v>239</v>
      </c>
      <c r="B6" s="72" t="s">
        <v>240</v>
      </c>
      <c r="C6" s="92">
        <v>21722</v>
      </c>
      <c r="D6" s="80">
        <v>18064</v>
      </c>
      <c r="E6" s="80">
        <v>22842</v>
      </c>
      <c r="F6" s="80">
        <v>14359</v>
      </c>
      <c r="G6" s="80">
        <v>12575</v>
      </c>
      <c r="H6" s="80">
        <v>12002</v>
      </c>
      <c r="I6" s="80">
        <v>13650</v>
      </c>
      <c r="J6" s="80">
        <v>15410</v>
      </c>
      <c r="K6" s="80">
        <v>14315</v>
      </c>
      <c r="L6" s="80">
        <v>11197</v>
      </c>
      <c r="M6" s="80">
        <v>9412</v>
      </c>
    </row>
    <row r="7" spans="1:15" ht="44.25" customHeight="1">
      <c r="A7" s="72" t="s">
        <v>241</v>
      </c>
      <c r="B7" s="72" t="s">
        <v>242</v>
      </c>
      <c r="C7" s="92"/>
      <c r="D7" s="97" t="s">
        <v>599</v>
      </c>
      <c r="E7" s="97" t="s">
        <v>599</v>
      </c>
      <c r="F7" s="80">
        <v>9582</v>
      </c>
      <c r="G7" s="80">
        <v>10597</v>
      </c>
      <c r="H7" s="80">
        <v>9079</v>
      </c>
      <c r="I7" s="80">
        <v>13013</v>
      </c>
      <c r="J7" s="80">
        <v>16722</v>
      </c>
      <c r="K7" s="80">
        <v>15197</v>
      </c>
      <c r="L7" s="80">
        <v>4677</v>
      </c>
      <c r="M7" s="97">
        <v>4269</v>
      </c>
    </row>
    <row r="8" spans="1:15" ht="67.5" customHeight="1">
      <c r="A8" s="72" t="s">
        <v>243</v>
      </c>
      <c r="B8" s="72" t="s">
        <v>244</v>
      </c>
      <c r="C8" s="86">
        <v>16912</v>
      </c>
      <c r="D8" s="97">
        <v>11143</v>
      </c>
      <c r="E8" s="97">
        <v>9615</v>
      </c>
      <c r="F8" s="97">
        <v>10059</v>
      </c>
      <c r="G8" s="97">
        <v>13491</v>
      </c>
      <c r="H8" s="97">
        <v>12718</v>
      </c>
      <c r="I8" s="97">
        <v>4904</v>
      </c>
      <c r="J8" s="97">
        <v>4739</v>
      </c>
      <c r="K8" s="97">
        <v>6943</v>
      </c>
      <c r="L8" s="97">
        <v>4413</v>
      </c>
      <c r="M8" s="97">
        <v>17267</v>
      </c>
    </row>
    <row r="9" spans="1:15" ht="44.25" customHeight="1">
      <c r="A9" s="72" t="s">
        <v>245</v>
      </c>
      <c r="B9" s="72" t="s">
        <v>246</v>
      </c>
      <c r="C9" s="86">
        <v>650</v>
      </c>
      <c r="D9" s="79">
        <v>676</v>
      </c>
      <c r="E9" s="79">
        <v>576</v>
      </c>
      <c r="F9" s="79">
        <v>448</v>
      </c>
      <c r="G9" s="97">
        <v>1886</v>
      </c>
      <c r="H9" s="97">
        <v>2736</v>
      </c>
      <c r="I9" s="97">
        <v>186</v>
      </c>
      <c r="J9" s="97">
        <v>204</v>
      </c>
      <c r="K9" s="97" t="s">
        <v>599</v>
      </c>
      <c r="L9" s="97" t="s">
        <v>599</v>
      </c>
      <c r="M9" s="97" t="s">
        <v>599</v>
      </c>
    </row>
    <row r="10" spans="1:15" ht="21" customHeight="1">
      <c r="A10" s="72" t="s">
        <v>247</v>
      </c>
      <c r="B10" s="72" t="s">
        <v>248</v>
      </c>
      <c r="C10" s="92">
        <v>489</v>
      </c>
      <c r="D10" s="80">
        <v>436</v>
      </c>
      <c r="E10" s="80">
        <v>359</v>
      </c>
      <c r="F10" s="80">
        <v>146</v>
      </c>
      <c r="G10" s="80">
        <v>354</v>
      </c>
      <c r="H10" s="80">
        <v>273</v>
      </c>
      <c r="I10" s="80">
        <v>265</v>
      </c>
      <c r="J10" s="80">
        <v>427</v>
      </c>
      <c r="K10" s="80">
        <v>490</v>
      </c>
      <c r="L10" s="80">
        <v>574</v>
      </c>
      <c r="M10" s="80">
        <v>601</v>
      </c>
    </row>
    <row r="11" spans="1:15" ht="44.25" customHeight="1">
      <c r="A11" s="72" t="s">
        <v>249</v>
      </c>
      <c r="B11" s="72" t="s">
        <v>250</v>
      </c>
      <c r="C11" s="85">
        <v>2545</v>
      </c>
      <c r="D11" s="97">
        <v>1664</v>
      </c>
      <c r="E11" s="97">
        <v>2049</v>
      </c>
      <c r="F11" s="97">
        <v>2266</v>
      </c>
      <c r="G11" s="97">
        <v>2127</v>
      </c>
      <c r="H11" s="97">
        <v>2439</v>
      </c>
      <c r="I11" s="97">
        <v>2760</v>
      </c>
      <c r="J11" s="97">
        <v>3000</v>
      </c>
      <c r="K11" s="97">
        <v>3344</v>
      </c>
      <c r="L11" s="97">
        <v>3486</v>
      </c>
      <c r="M11" s="97">
        <v>3382</v>
      </c>
    </row>
    <row r="12" spans="1:15" ht="21" customHeight="1">
      <c r="A12" s="72" t="s">
        <v>251</v>
      </c>
      <c r="B12" s="72" t="s">
        <v>252</v>
      </c>
      <c r="C12" s="85">
        <v>530</v>
      </c>
      <c r="D12" s="97">
        <v>354</v>
      </c>
      <c r="E12" s="97">
        <v>773</v>
      </c>
      <c r="F12" s="97">
        <v>1182</v>
      </c>
      <c r="G12" s="97">
        <v>1651</v>
      </c>
      <c r="H12" s="97">
        <v>1072</v>
      </c>
      <c r="I12" s="97">
        <v>4029</v>
      </c>
      <c r="J12" s="97">
        <v>4533</v>
      </c>
      <c r="K12" s="97">
        <v>5692</v>
      </c>
      <c r="L12" s="97">
        <v>6039</v>
      </c>
      <c r="M12" s="97">
        <v>3005</v>
      </c>
    </row>
    <row r="13" spans="1:15" ht="44.25" customHeight="1">
      <c r="A13" s="72" t="s">
        <v>253</v>
      </c>
      <c r="B13" s="72" t="s">
        <v>254</v>
      </c>
      <c r="C13" s="86">
        <v>200</v>
      </c>
      <c r="D13" s="79">
        <v>407</v>
      </c>
      <c r="E13" s="79">
        <v>341</v>
      </c>
      <c r="F13" s="79">
        <v>443</v>
      </c>
      <c r="G13" s="79">
        <v>216</v>
      </c>
      <c r="H13" s="97">
        <v>431</v>
      </c>
      <c r="I13" s="97">
        <v>308</v>
      </c>
      <c r="J13" s="97">
        <v>312</v>
      </c>
      <c r="K13" s="97">
        <v>258</v>
      </c>
      <c r="L13" s="97">
        <v>455</v>
      </c>
      <c r="M13" s="97">
        <v>614</v>
      </c>
    </row>
    <row r="14" spans="1:15" ht="21" customHeight="1">
      <c r="A14" s="72" t="s">
        <v>255</v>
      </c>
      <c r="B14" s="72" t="s">
        <v>256</v>
      </c>
      <c r="C14" s="92">
        <v>24</v>
      </c>
      <c r="D14" s="80">
        <v>61</v>
      </c>
      <c r="E14" s="97" t="s">
        <v>599</v>
      </c>
      <c r="F14" s="97" t="s">
        <v>599</v>
      </c>
      <c r="G14" s="97" t="s">
        <v>599</v>
      </c>
      <c r="H14" s="97" t="s">
        <v>599</v>
      </c>
      <c r="I14" s="97" t="s">
        <v>599</v>
      </c>
      <c r="J14" s="97" t="s">
        <v>599</v>
      </c>
      <c r="K14" s="97" t="s">
        <v>599</v>
      </c>
      <c r="L14" s="97" t="s">
        <v>599</v>
      </c>
      <c r="M14" s="97" t="s">
        <v>599</v>
      </c>
    </row>
    <row r="15" spans="1:15" ht="33.75" customHeight="1">
      <c r="A15" s="72" t="s">
        <v>257</v>
      </c>
      <c r="B15" s="72" t="s">
        <v>258</v>
      </c>
      <c r="C15" s="100">
        <v>8175</v>
      </c>
      <c r="D15" s="64">
        <v>7011</v>
      </c>
      <c r="E15" s="154">
        <v>7956</v>
      </c>
      <c r="F15" s="154">
        <v>11942</v>
      </c>
      <c r="G15" s="154">
        <v>12431</v>
      </c>
      <c r="H15" s="154">
        <v>13890</v>
      </c>
      <c r="I15" s="97">
        <v>33351</v>
      </c>
      <c r="J15" s="97">
        <v>29649</v>
      </c>
      <c r="K15" s="97">
        <v>35035</v>
      </c>
      <c r="L15" s="97">
        <v>34035</v>
      </c>
      <c r="M15" s="97">
        <v>29767</v>
      </c>
    </row>
    <row r="16" spans="1:15" ht="21" customHeight="1">
      <c r="A16" s="72" t="s">
        <v>259</v>
      </c>
      <c r="B16" s="72" t="s">
        <v>260</v>
      </c>
      <c r="C16" s="86">
        <v>1155</v>
      </c>
      <c r="D16" s="79">
        <v>995</v>
      </c>
      <c r="E16" s="79">
        <v>1274</v>
      </c>
      <c r="F16" s="79">
        <v>1598</v>
      </c>
      <c r="G16" s="79">
        <v>1457</v>
      </c>
      <c r="H16" s="97">
        <v>1463</v>
      </c>
      <c r="I16" s="97">
        <v>1714</v>
      </c>
      <c r="J16" s="79">
        <v>1869</v>
      </c>
      <c r="K16" s="79">
        <v>2029</v>
      </c>
      <c r="L16" s="79">
        <v>2156</v>
      </c>
      <c r="M16" s="79">
        <v>2055</v>
      </c>
    </row>
    <row r="17" spans="1:13" ht="21" customHeight="1">
      <c r="A17" s="72" t="s">
        <v>35</v>
      </c>
      <c r="B17" s="72" t="s">
        <v>36</v>
      </c>
      <c r="C17" s="85">
        <v>5708</v>
      </c>
      <c r="D17" s="97">
        <v>6300</v>
      </c>
      <c r="E17" s="97">
        <v>7215</v>
      </c>
      <c r="F17" s="97">
        <v>8049</v>
      </c>
      <c r="G17" s="97">
        <v>10661</v>
      </c>
      <c r="H17" s="97">
        <v>11103</v>
      </c>
      <c r="I17" s="97">
        <v>7583</v>
      </c>
      <c r="J17" s="97">
        <v>4038</v>
      </c>
      <c r="K17" s="97">
        <v>4792</v>
      </c>
      <c r="L17" s="97">
        <v>5958</v>
      </c>
      <c r="M17" s="79">
        <v>9084</v>
      </c>
    </row>
    <row r="18" spans="1:13" ht="21" customHeight="1">
      <c r="A18" s="88" t="s">
        <v>261</v>
      </c>
      <c r="B18" s="88" t="s">
        <v>262</v>
      </c>
      <c r="C18" s="94">
        <v>58115</v>
      </c>
      <c r="D18" s="151">
        <v>47115</v>
      </c>
      <c r="E18" s="151">
        <v>53004</v>
      </c>
      <c r="F18" s="151">
        <v>60078</v>
      </c>
      <c r="G18" s="151">
        <v>67451</v>
      </c>
      <c r="H18" s="151">
        <v>67212</v>
      </c>
      <c r="I18" s="151">
        <v>81769</v>
      </c>
      <c r="J18" s="151">
        <v>80907</v>
      </c>
      <c r="K18" s="151">
        <v>88100</v>
      </c>
      <c r="L18" s="151">
        <v>72995</v>
      </c>
      <c r="M18" s="151">
        <v>79462</v>
      </c>
    </row>
    <row r="20" spans="1:13" ht="33.75" customHeight="1">
      <c r="A20" s="74" t="s">
        <v>263</v>
      </c>
      <c r="B20" s="74" t="s">
        <v>264</v>
      </c>
    </row>
    <row r="21" spans="1:13" ht="21" customHeight="1">
      <c r="A21" s="73"/>
      <c r="B21" s="73"/>
      <c r="C21" s="81" t="s">
        <v>8</v>
      </c>
      <c r="D21" s="81" t="s">
        <v>9</v>
      </c>
      <c r="E21" s="82" t="s">
        <v>10</v>
      </c>
      <c r="F21" s="82" t="s">
        <v>11</v>
      </c>
      <c r="G21" s="82" t="s">
        <v>12</v>
      </c>
      <c r="H21" s="82" t="s">
        <v>13</v>
      </c>
      <c r="I21" s="82" t="s">
        <v>14</v>
      </c>
      <c r="J21" s="82" t="s">
        <v>15</v>
      </c>
      <c r="K21" s="82" t="s">
        <v>16</v>
      </c>
      <c r="L21" s="82" t="s">
        <v>17</v>
      </c>
      <c r="M21" s="83" t="s">
        <v>18</v>
      </c>
    </row>
    <row r="22" spans="1:13" ht="21" customHeight="1">
      <c r="A22" s="72" t="s">
        <v>265</v>
      </c>
      <c r="B22" s="72" t="s">
        <v>266</v>
      </c>
      <c r="C22" s="92">
        <v>2662</v>
      </c>
      <c r="D22" s="80">
        <v>5386</v>
      </c>
      <c r="E22" s="80">
        <v>5160</v>
      </c>
      <c r="F22" s="154">
        <v>5012</v>
      </c>
      <c r="G22" s="154">
        <v>3126</v>
      </c>
      <c r="H22" s="154">
        <v>390</v>
      </c>
      <c r="I22" s="154">
        <v>204</v>
      </c>
      <c r="J22" s="154" t="s">
        <v>599</v>
      </c>
      <c r="K22" s="154" t="s">
        <v>599</v>
      </c>
      <c r="L22" s="154" t="s">
        <v>599</v>
      </c>
      <c r="M22" s="154" t="s">
        <v>599</v>
      </c>
    </row>
    <row r="23" spans="1:13" ht="21" customHeight="1">
      <c r="A23" s="72" t="s">
        <v>267</v>
      </c>
      <c r="B23" s="72" t="s">
        <v>268</v>
      </c>
      <c r="C23" s="92">
        <v>8775</v>
      </c>
      <c r="D23" s="64">
        <v>12594</v>
      </c>
      <c r="E23" s="64">
        <v>8048</v>
      </c>
      <c r="F23" s="64">
        <v>5383</v>
      </c>
      <c r="G23" s="64">
        <v>9357</v>
      </c>
      <c r="H23" s="64">
        <v>16867</v>
      </c>
      <c r="I23" s="64">
        <v>11266</v>
      </c>
      <c r="J23" s="64">
        <v>6527</v>
      </c>
      <c r="K23" s="64">
        <v>7584</v>
      </c>
      <c r="L23" s="64">
        <v>3170</v>
      </c>
      <c r="M23" s="97">
        <v>7903</v>
      </c>
    </row>
    <row r="24" spans="1:13" ht="21" customHeight="1">
      <c r="A24" s="72" t="s">
        <v>247</v>
      </c>
      <c r="B24" s="72" t="s">
        <v>248</v>
      </c>
      <c r="C24" s="92">
        <v>784</v>
      </c>
      <c r="D24" s="80">
        <v>630</v>
      </c>
      <c r="E24" s="80">
        <v>329</v>
      </c>
      <c r="F24" s="80">
        <v>208</v>
      </c>
      <c r="G24" s="80">
        <v>431</v>
      </c>
      <c r="H24" s="80">
        <v>361</v>
      </c>
      <c r="I24" s="80">
        <v>284</v>
      </c>
      <c r="J24" s="80">
        <v>579</v>
      </c>
      <c r="K24" s="80">
        <v>764</v>
      </c>
      <c r="L24" s="80">
        <v>1127</v>
      </c>
      <c r="M24" s="80">
        <v>1331</v>
      </c>
    </row>
    <row r="25" spans="1:13" ht="21" customHeight="1">
      <c r="A25" s="72" t="s">
        <v>255</v>
      </c>
      <c r="B25" s="72" t="s">
        <v>256</v>
      </c>
      <c r="C25" s="100">
        <v>24</v>
      </c>
      <c r="D25" s="64">
        <v>4</v>
      </c>
      <c r="E25" s="64">
        <v>139</v>
      </c>
      <c r="F25" s="64">
        <v>3</v>
      </c>
      <c r="G25" s="64">
        <v>398</v>
      </c>
      <c r="H25" s="64">
        <v>330</v>
      </c>
      <c r="I25" s="64">
        <v>343</v>
      </c>
      <c r="J25" s="64">
        <v>344</v>
      </c>
      <c r="K25" s="64">
        <v>219</v>
      </c>
      <c r="L25" s="64">
        <v>223</v>
      </c>
      <c r="M25" s="64">
        <v>198</v>
      </c>
    </row>
    <row r="26" spans="1:13" ht="67.5" customHeight="1">
      <c r="A26" s="72" t="s">
        <v>269</v>
      </c>
      <c r="B26" s="72" t="s">
        <v>270</v>
      </c>
      <c r="C26" s="92">
        <v>189</v>
      </c>
      <c r="D26" s="80">
        <v>167</v>
      </c>
      <c r="E26" s="80">
        <v>151</v>
      </c>
      <c r="F26" s="80">
        <v>38</v>
      </c>
      <c r="G26" s="80">
        <v>33</v>
      </c>
      <c r="H26" s="80">
        <v>15</v>
      </c>
      <c r="I26" s="80">
        <v>22</v>
      </c>
      <c r="J26" s="80">
        <v>16</v>
      </c>
      <c r="K26" s="80">
        <v>20</v>
      </c>
      <c r="L26" s="80">
        <v>51</v>
      </c>
      <c r="M26" s="80">
        <v>56</v>
      </c>
    </row>
    <row r="27" spans="1:13" ht="67.5" customHeight="1">
      <c r="A27" s="72" t="s">
        <v>271</v>
      </c>
      <c r="B27" s="72" t="s">
        <v>272</v>
      </c>
      <c r="C27" s="92"/>
      <c r="D27" s="97" t="s">
        <v>599</v>
      </c>
      <c r="E27" s="97" t="s">
        <v>599</v>
      </c>
      <c r="F27" s="80">
        <v>95</v>
      </c>
      <c r="G27" s="80">
        <v>239</v>
      </c>
      <c r="H27" s="80">
        <v>338</v>
      </c>
      <c r="I27" s="80">
        <v>480</v>
      </c>
      <c r="J27" s="80">
        <v>530</v>
      </c>
      <c r="K27" s="80">
        <v>651</v>
      </c>
      <c r="L27" s="80">
        <v>665</v>
      </c>
      <c r="M27" s="80">
        <v>728</v>
      </c>
    </row>
    <row r="28" spans="1:13" ht="44.25" customHeight="1">
      <c r="A28" s="72" t="s">
        <v>273</v>
      </c>
      <c r="B28" s="72" t="s">
        <v>274</v>
      </c>
      <c r="C28" s="93">
        <v>10260</v>
      </c>
      <c r="D28" s="154">
        <v>10265</v>
      </c>
      <c r="E28" s="64">
        <v>9906</v>
      </c>
      <c r="F28" s="64">
        <v>9590</v>
      </c>
      <c r="G28" s="154">
        <v>9462</v>
      </c>
      <c r="H28" s="154">
        <v>8250</v>
      </c>
      <c r="I28" s="154">
        <v>7827</v>
      </c>
      <c r="J28" s="154">
        <v>7760</v>
      </c>
      <c r="K28" s="154">
        <v>6595</v>
      </c>
      <c r="L28" s="154">
        <v>6846</v>
      </c>
      <c r="M28" s="154">
        <v>6649</v>
      </c>
    </row>
    <row r="29" spans="1:13" ht="44.25" customHeight="1">
      <c r="A29" s="72" t="s">
        <v>275</v>
      </c>
      <c r="B29" s="72" t="s">
        <v>276</v>
      </c>
      <c r="C29" s="86">
        <v>331</v>
      </c>
      <c r="D29" s="79">
        <v>332</v>
      </c>
      <c r="E29" s="79">
        <v>332</v>
      </c>
      <c r="F29" s="79">
        <v>320</v>
      </c>
      <c r="G29" s="79">
        <v>320</v>
      </c>
      <c r="H29" s="97">
        <v>321</v>
      </c>
      <c r="I29" s="97">
        <v>316</v>
      </c>
      <c r="J29" s="154">
        <v>317</v>
      </c>
      <c r="K29" s="154">
        <v>317</v>
      </c>
      <c r="L29" s="154">
        <v>370</v>
      </c>
      <c r="M29" s="154">
        <v>377</v>
      </c>
    </row>
    <row r="30" spans="1:13" ht="21" customHeight="1">
      <c r="A30" s="72" t="s">
        <v>35</v>
      </c>
      <c r="B30" s="72" t="s">
        <v>36</v>
      </c>
      <c r="C30" s="100">
        <v>271</v>
      </c>
      <c r="D30" s="80">
        <v>263</v>
      </c>
      <c r="E30" s="80">
        <v>304</v>
      </c>
      <c r="F30" s="80">
        <v>341</v>
      </c>
      <c r="G30" s="80">
        <v>885</v>
      </c>
      <c r="H30" s="80">
        <v>1301</v>
      </c>
      <c r="I30" s="80">
        <v>1142</v>
      </c>
      <c r="J30" s="80">
        <v>401</v>
      </c>
      <c r="K30" s="80">
        <v>445</v>
      </c>
      <c r="L30" s="80">
        <v>384</v>
      </c>
      <c r="M30" s="80">
        <v>420</v>
      </c>
    </row>
    <row r="31" spans="1:13" ht="33.75" customHeight="1">
      <c r="A31" s="88" t="s">
        <v>277</v>
      </c>
      <c r="B31" s="88" t="s">
        <v>278</v>
      </c>
      <c r="C31" s="89">
        <v>23299</v>
      </c>
      <c r="D31" s="155">
        <v>29644</v>
      </c>
      <c r="E31" s="155">
        <v>24372</v>
      </c>
      <c r="F31" s="155">
        <v>20994</v>
      </c>
      <c r="G31" s="155">
        <v>24256</v>
      </c>
      <c r="H31" s="155">
        <v>28176</v>
      </c>
      <c r="I31" s="155">
        <v>21887</v>
      </c>
      <c r="J31" s="155">
        <v>16477</v>
      </c>
      <c r="K31" s="155">
        <v>16599</v>
      </c>
      <c r="L31" s="155">
        <v>12838</v>
      </c>
      <c r="M31" s="155">
        <v>17665</v>
      </c>
    </row>
    <row r="32" spans="1:13" ht="21" customHeight="1">
      <c r="A32" s="88" t="s">
        <v>279</v>
      </c>
      <c r="B32" s="88" t="s">
        <v>280</v>
      </c>
      <c r="C32" s="89">
        <v>81414</v>
      </c>
      <c r="D32" s="155">
        <v>76760</v>
      </c>
      <c r="E32" s="155">
        <v>77376</v>
      </c>
      <c r="F32" s="155">
        <v>81072</v>
      </c>
      <c r="G32" s="155">
        <v>91707</v>
      </c>
      <c r="H32" s="155">
        <v>95388</v>
      </c>
      <c r="I32" s="155">
        <v>103657</v>
      </c>
      <c r="J32" s="155">
        <v>97384</v>
      </c>
      <c r="K32" s="155">
        <v>104699</v>
      </c>
      <c r="L32" s="155">
        <v>85833</v>
      </c>
      <c r="M32" s="155">
        <v>97127</v>
      </c>
    </row>
    <row r="34" spans="1:13" ht="21" customHeight="1">
      <c r="A34" s="78" t="s">
        <v>281</v>
      </c>
      <c r="B34" s="78" t="s">
        <v>282</v>
      </c>
    </row>
    <row r="35" spans="1:13" ht="21" customHeight="1">
      <c r="A35" s="73"/>
      <c r="B35" s="73"/>
      <c r="C35" s="81" t="s">
        <v>8</v>
      </c>
      <c r="D35" s="81" t="s">
        <v>9</v>
      </c>
      <c r="E35" s="82" t="s">
        <v>10</v>
      </c>
      <c r="F35" s="82" t="s">
        <v>11</v>
      </c>
      <c r="G35" s="82" t="s">
        <v>12</v>
      </c>
      <c r="H35" s="82" t="s">
        <v>13</v>
      </c>
      <c r="I35" s="82" t="s">
        <v>14</v>
      </c>
      <c r="J35" s="82" t="s">
        <v>15</v>
      </c>
      <c r="K35" s="82" t="s">
        <v>16</v>
      </c>
      <c r="L35" s="82" t="s">
        <v>17</v>
      </c>
      <c r="M35" s="83" t="s">
        <v>18</v>
      </c>
    </row>
    <row r="36" spans="1:13" ht="21" customHeight="1">
      <c r="A36" s="78" t="s">
        <v>283</v>
      </c>
      <c r="B36" s="78" t="s">
        <v>284</v>
      </c>
    </row>
    <row r="37" spans="1:13" ht="21" customHeight="1">
      <c r="A37" s="72" t="s">
        <v>285</v>
      </c>
      <c r="B37" s="72" t="s">
        <v>286</v>
      </c>
      <c r="C37" s="92">
        <v>10037</v>
      </c>
      <c r="D37" s="80">
        <v>10037</v>
      </c>
      <c r="E37" s="80">
        <v>10037</v>
      </c>
      <c r="F37" s="80">
        <v>10037</v>
      </c>
      <c r="G37" s="80">
        <v>10037</v>
      </c>
      <c r="H37" s="80">
        <v>10037</v>
      </c>
      <c r="I37" s="80">
        <v>21394</v>
      </c>
      <c r="J37" s="80">
        <v>21394</v>
      </c>
      <c r="K37" s="80">
        <v>21394</v>
      </c>
      <c r="L37" s="80">
        <v>21394</v>
      </c>
      <c r="M37" s="80">
        <v>21394</v>
      </c>
    </row>
    <row r="38" spans="1:13" ht="21" customHeight="1">
      <c r="A38" s="72" t="s">
        <v>287</v>
      </c>
      <c r="B38" s="72" t="s">
        <v>288</v>
      </c>
      <c r="C38" s="92">
        <v>9386</v>
      </c>
      <c r="D38" s="80">
        <v>9386</v>
      </c>
      <c r="E38" s="80">
        <v>9386</v>
      </c>
      <c r="F38" s="80">
        <v>9914</v>
      </c>
      <c r="G38" s="80">
        <v>9914</v>
      </c>
      <c r="H38" s="80">
        <v>9914</v>
      </c>
      <c r="I38" s="80">
        <v>21271</v>
      </c>
      <c r="J38" s="80">
        <v>21271</v>
      </c>
      <c r="K38" s="80">
        <v>21271</v>
      </c>
      <c r="L38" s="80">
        <v>21271</v>
      </c>
      <c r="M38" s="80">
        <v>21271</v>
      </c>
    </row>
    <row r="39" spans="1:13" ht="21" customHeight="1">
      <c r="A39" s="72" t="s">
        <v>289</v>
      </c>
      <c r="B39" s="72" t="s">
        <v>290</v>
      </c>
      <c r="C39" s="92">
        <v>14057</v>
      </c>
      <c r="D39" s="80">
        <v>13977</v>
      </c>
      <c r="E39" s="80">
        <v>17832</v>
      </c>
      <c r="F39" s="80">
        <v>22899</v>
      </c>
      <c r="G39" s="80">
        <v>27089</v>
      </c>
      <c r="H39" s="80">
        <v>29664</v>
      </c>
      <c r="I39" s="80">
        <v>40679</v>
      </c>
      <c r="J39" s="80">
        <v>55117</v>
      </c>
      <c r="K39" s="80">
        <v>73284</v>
      </c>
      <c r="L39" s="80">
        <v>86163</v>
      </c>
      <c r="M39" s="80">
        <v>102348</v>
      </c>
    </row>
    <row r="40" spans="1:13" ht="21" customHeight="1">
      <c r="A40" s="72" t="s">
        <v>291</v>
      </c>
      <c r="B40" s="72" t="s">
        <v>292</v>
      </c>
      <c r="C40" s="87">
        <v>-536</v>
      </c>
      <c r="D40" s="75">
        <v>-537</v>
      </c>
      <c r="E40" s="75">
        <v>-538</v>
      </c>
      <c r="F40" s="75">
        <v>-1068</v>
      </c>
      <c r="G40" s="75">
        <v>-1068</v>
      </c>
      <c r="H40" s="75">
        <v>-1059</v>
      </c>
      <c r="I40" s="75">
        <v>-1022</v>
      </c>
      <c r="J40" s="75">
        <v>-904</v>
      </c>
      <c r="K40" s="75">
        <v>-847</v>
      </c>
      <c r="L40" s="75">
        <v>-688</v>
      </c>
      <c r="M40" s="75">
        <v>-13327</v>
      </c>
    </row>
    <row r="41" spans="1:13" ht="44.25" customHeight="1">
      <c r="A41" s="88" t="s">
        <v>293</v>
      </c>
      <c r="B41" s="88" t="s">
        <v>294</v>
      </c>
      <c r="C41" s="101">
        <v>32944</v>
      </c>
      <c r="D41" s="144">
        <v>32863</v>
      </c>
      <c r="E41" s="144">
        <v>36717</v>
      </c>
      <c r="F41" s="144">
        <v>41783</v>
      </c>
      <c r="G41" s="144">
        <v>45973</v>
      </c>
      <c r="H41" s="144">
        <v>48558</v>
      </c>
      <c r="I41" s="144">
        <v>82322</v>
      </c>
      <c r="J41" s="144">
        <v>96878</v>
      </c>
      <c r="K41" s="144">
        <v>115102</v>
      </c>
      <c r="L41" s="144">
        <v>128140</v>
      </c>
      <c r="M41" s="144">
        <v>131686</v>
      </c>
    </row>
    <row r="42" spans="1:13" ht="21" customHeight="1"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</row>
    <row r="43" spans="1:13" ht="50.25" customHeight="1">
      <c r="A43" s="78" t="s">
        <v>295</v>
      </c>
      <c r="B43" s="78" t="s">
        <v>296</v>
      </c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</row>
    <row r="44" spans="1:13" ht="21" customHeight="1">
      <c r="A44" s="73"/>
      <c r="B44" s="73"/>
      <c r="C44" s="81" t="s">
        <v>8</v>
      </c>
      <c r="D44" s="81" t="s">
        <v>9</v>
      </c>
      <c r="E44" s="82" t="s">
        <v>10</v>
      </c>
      <c r="F44" s="82" t="s">
        <v>11</v>
      </c>
      <c r="G44" s="82" t="s">
        <v>12</v>
      </c>
      <c r="H44" s="82" t="s">
        <v>13</v>
      </c>
      <c r="I44" s="82" t="s">
        <v>14</v>
      </c>
      <c r="J44" s="82" t="s">
        <v>15</v>
      </c>
      <c r="K44" s="82" t="s">
        <v>16</v>
      </c>
      <c r="L44" s="82" t="s">
        <v>17</v>
      </c>
      <c r="M44" s="83" t="s">
        <v>18</v>
      </c>
    </row>
    <row r="45" spans="1:13" ht="67.5" customHeight="1">
      <c r="A45" s="72" t="s">
        <v>297</v>
      </c>
      <c r="B45" s="72" t="s">
        <v>298</v>
      </c>
      <c r="C45" s="87">
        <v>2514</v>
      </c>
      <c r="D45" s="75">
        <v>3121</v>
      </c>
      <c r="E45" s="75">
        <v>3736</v>
      </c>
      <c r="F45" s="75">
        <v>2743</v>
      </c>
      <c r="G45" s="75">
        <v>2296</v>
      </c>
      <c r="H45" s="75">
        <v>4113</v>
      </c>
      <c r="I45" s="75">
        <v>3605</v>
      </c>
      <c r="J45" s="75">
        <v>3947</v>
      </c>
      <c r="K45" s="75">
        <v>6198</v>
      </c>
      <c r="L45" s="75">
        <v>4295</v>
      </c>
      <c r="M45" s="75">
        <v>5136</v>
      </c>
    </row>
    <row r="46" spans="1:13" ht="44.25" customHeight="1">
      <c r="A46" s="72" t="s">
        <v>299</v>
      </c>
      <c r="B46" s="72" t="s">
        <v>300</v>
      </c>
      <c r="C46" s="87">
        <v>0</v>
      </c>
      <c r="D46" s="75">
        <v>5</v>
      </c>
      <c r="E46" s="75">
        <v>3</v>
      </c>
      <c r="F46" s="75">
        <v>1</v>
      </c>
      <c r="G46" s="75">
        <v>71</v>
      </c>
      <c r="H46" s="75">
        <v>-25</v>
      </c>
      <c r="I46" s="75">
        <v>-69</v>
      </c>
      <c r="J46" s="75">
        <v>76</v>
      </c>
      <c r="K46" s="75">
        <v>-151</v>
      </c>
      <c r="L46" s="75">
        <v>-1</v>
      </c>
      <c r="M46" s="75">
        <v>-87</v>
      </c>
    </row>
    <row r="47" spans="1:13" ht="44.25" customHeight="1">
      <c r="A47" s="72" t="s">
        <v>301</v>
      </c>
      <c r="B47" s="72" t="s">
        <v>302</v>
      </c>
      <c r="C47" s="87">
        <v>-1061</v>
      </c>
      <c r="D47" s="75">
        <v>-1519</v>
      </c>
      <c r="E47" s="75">
        <v>-1382</v>
      </c>
      <c r="F47" s="75">
        <v>-1574</v>
      </c>
      <c r="G47" s="75">
        <v>-1965</v>
      </c>
      <c r="H47" s="75">
        <v>-1458</v>
      </c>
      <c r="I47" s="75">
        <v>-142</v>
      </c>
      <c r="J47" s="75">
        <v>940</v>
      </c>
      <c r="K47" s="75">
        <v>3207</v>
      </c>
      <c r="L47" s="75">
        <v>2843</v>
      </c>
      <c r="M47" s="75">
        <v>5046</v>
      </c>
    </row>
    <row r="48" spans="1:13" ht="44.25" customHeight="1">
      <c r="A48" s="72" t="s">
        <v>303</v>
      </c>
      <c r="B48" s="72" t="s">
        <v>304</v>
      </c>
      <c r="C48" s="87">
        <v>-2310</v>
      </c>
      <c r="D48" s="75">
        <v>-2185</v>
      </c>
      <c r="E48" s="75">
        <v>-1687</v>
      </c>
      <c r="F48" s="75">
        <v>-1361</v>
      </c>
      <c r="G48" s="75">
        <v>-1296</v>
      </c>
      <c r="H48" s="75">
        <v>-188</v>
      </c>
      <c r="I48" s="75">
        <v>187</v>
      </c>
      <c r="J48" s="75">
        <v>51</v>
      </c>
      <c r="K48" s="75">
        <v>1157</v>
      </c>
      <c r="L48" s="75">
        <v>1374</v>
      </c>
      <c r="M48" s="75">
        <v>3116</v>
      </c>
    </row>
    <row r="49" spans="1:13" ht="44.25" customHeight="1">
      <c r="A49" s="88" t="s">
        <v>305</v>
      </c>
      <c r="B49" s="88" t="s">
        <v>306</v>
      </c>
      <c r="C49" s="101">
        <v>-857</v>
      </c>
      <c r="D49" s="144">
        <v>-578</v>
      </c>
      <c r="E49" s="144">
        <v>669</v>
      </c>
      <c r="F49" s="144">
        <v>-190</v>
      </c>
      <c r="G49" s="144">
        <v>-893</v>
      </c>
      <c r="H49" s="144">
        <v>2441</v>
      </c>
      <c r="I49" s="144">
        <v>3581</v>
      </c>
      <c r="J49" s="144">
        <v>5017</v>
      </c>
      <c r="K49" s="144">
        <v>10411</v>
      </c>
      <c r="L49" s="144">
        <v>8512</v>
      </c>
      <c r="M49" s="144">
        <v>13211</v>
      </c>
    </row>
    <row r="50" spans="1:13" ht="21" customHeight="1">
      <c r="A50" s="88" t="s">
        <v>307</v>
      </c>
      <c r="B50" s="88" t="s">
        <v>308</v>
      </c>
      <c r="C50" s="101">
        <v>32086</v>
      </c>
      <c r="D50" s="144">
        <v>32284</v>
      </c>
      <c r="E50" s="144">
        <v>37387</v>
      </c>
      <c r="F50" s="144">
        <v>41593</v>
      </c>
      <c r="G50" s="144">
        <v>45080</v>
      </c>
      <c r="H50" s="144">
        <v>50999</v>
      </c>
      <c r="I50" s="144">
        <v>85904</v>
      </c>
      <c r="J50" s="144">
        <v>101895</v>
      </c>
      <c r="K50" s="144">
        <v>125513</v>
      </c>
      <c r="L50" s="144">
        <v>136653</v>
      </c>
      <c r="M50" s="144">
        <v>144898</v>
      </c>
    </row>
    <row r="51" spans="1:13" ht="44.25" customHeight="1">
      <c r="A51" s="88" t="s">
        <v>309</v>
      </c>
      <c r="B51" s="88" t="s">
        <v>310</v>
      </c>
      <c r="C51" s="101">
        <v>113501</v>
      </c>
      <c r="D51" s="144">
        <v>109045</v>
      </c>
      <c r="E51" s="144">
        <v>114764</v>
      </c>
      <c r="F51" s="144">
        <v>122665</v>
      </c>
      <c r="G51" s="144">
        <v>136788</v>
      </c>
      <c r="H51" s="144">
        <v>146388</v>
      </c>
      <c r="I51" s="144">
        <v>189562</v>
      </c>
      <c r="J51" s="144">
        <v>199280</v>
      </c>
      <c r="K51" s="144">
        <v>230213</v>
      </c>
      <c r="L51" s="144">
        <v>222486</v>
      </c>
      <c r="M51" s="144">
        <v>242026</v>
      </c>
    </row>
    <row r="52" spans="1:13" ht="21" customHeight="1"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</row>
    <row r="53" spans="1:13" ht="21" customHeight="1"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</row>
  </sheetData>
  <phoneticPr fontId="30"/>
  <pageMargins left="0.70866141732283472" right="0.70866141732283472" top="0.74803149606299213" bottom="0.74803149606299213" header="0.51181102362204722" footer="0.51181102362204722"/>
  <pageSetup paperSize="9" scale="44" orientation="portrait" horizontalDpi="300" verticalDpi="300" r:id="rId1"/>
  <headerFooter>
    <oddFooter>&amp;R&amp;"Yu Gothic UI,標準"&amp;16&amp;A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L55"/>
  <sheetViews>
    <sheetView zoomScale="70" zoomScaleNormal="70" workbookViewId="0"/>
  </sheetViews>
  <sheetFormatPr defaultColWidth="8.875" defaultRowHeight="20.25"/>
  <cols>
    <col min="1" max="1" width="31.625" style="72" customWidth="1"/>
    <col min="2" max="2" width="26" style="72" customWidth="1"/>
    <col min="3" max="12" width="12.625" style="64" customWidth="1"/>
    <col min="13" max="13" width="8.875" style="64" customWidth="1"/>
    <col min="14" max="16384" width="8.875" style="64"/>
  </cols>
  <sheetData>
    <row r="1" spans="1:12" ht="36" customHeight="1">
      <c r="A1" s="214" t="s">
        <v>605</v>
      </c>
      <c r="B1" s="214"/>
      <c r="C1" s="214"/>
      <c r="D1" s="214"/>
      <c r="E1" s="214"/>
      <c r="F1" s="214"/>
      <c r="G1" s="214"/>
      <c r="H1" s="214"/>
      <c r="I1" s="214"/>
      <c r="J1" s="214"/>
      <c r="K1" s="74"/>
      <c r="L1" s="74"/>
    </row>
    <row r="2" spans="1:12" ht="21" customHeight="1">
      <c r="A2" s="74"/>
      <c r="B2" s="74"/>
      <c r="E2" s="75"/>
      <c r="L2" s="154" t="s">
        <v>5</v>
      </c>
    </row>
    <row r="3" spans="1:12" ht="21" customHeight="1">
      <c r="A3" s="73"/>
      <c r="B3" s="73"/>
      <c r="C3" s="81" t="s">
        <v>9</v>
      </c>
      <c r="D3" s="82" t="s">
        <v>10</v>
      </c>
      <c r="E3" s="82" t="s">
        <v>11</v>
      </c>
      <c r="F3" s="82" t="s">
        <v>12</v>
      </c>
      <c r="G3" s="82" t="s">
        <v>13</v>
      </c>
      <c r="H3" s="82" t="s">
        <v>14</v>
      </c>
      <c r="I3" s="82" t="s">
        <v>15</v>
      </c>
      <c r="J3" s="82" t="s">
        <v>16</v>
      </c>
      <c r="K3" s="82" t="s">
        <v>17</v>
      </c>
      <c r="L3" s="83" t="s">
        <v>18</v>
      </c>
    </row>
    <row r="4" spans="1:12" ht="21" customHeight="1">
      <c r="A4" s="74" t="s">
        <v>179</v>
      </c>
      <c r="B4" s="74" t="s">
        <v>151</v>
      </c>
      <c r="C4" s="97">
        <v>99698</v>
      </c>
      <c r="D4" s="97">
        <v>104570</v>
      </c>
      <c r="E4" s="97">
        <v>111289</v>
      </c>
      <c r="F4" s="97">
        <v>117243</v>
      </c>
      <c r="G4" s="97">
        <v>110439</v>
      </c>
      <c r="H4" s="97">
        <v>138408</v>
      </c>
      <c r="I4" s="97">
        <v>162689</v>
      </c>
      <c r="J4" s="97">
        <v>174336</v>
      </c>
      <c r="K4" s="97">
        <v>196695</v>
      </c>
      <c r="L4" s="97">
        <v>179353</v>
      </c>
    </row>
    <row r="5" spans="1:12" ht="21" customHeight="1">
      <c r="A5" s="84" t="s">
        <v>153</v>
      </c>
      <c r="B5" s="72" t="s">
        <v>152</v>
      </c>
      <c r="C5" s="97">
        <v>64823</v>
      </c>
      <c r="D5" s="97">
        <v>67080</v>
      </c>
      <c r="E5" s="97">
        <v>68857</v>
      </c>
      <c r="F5" s="97">
        <v>72378</v>
      </c>
      <c r="G5" s="97">
        <v>67546</v>
      </c>
      <c r="H5" s="97">
        <v>83043</v>
      </c>
      <c r="I5" s="97">
        <v>89987</v>
      </c>
      <c r="J5" s="97">
        <v>95051</v>
      </c>
      <c r="K5" s="97">
        <v>104297</v>
      </c>
      <c r="L5" s="97">
        <v>96323</v>
      </c>
    </row>
    <row r="6" spans="1:12" ht="21" customHeight="1">
      <c r="A6" s="72" t="s">
        <v>155</v>
      </c>
      <c r="B6" s="72" t="s">
        <v>154</v>
      </c>
      <c r="C6" s="97">
        <v>34875</v>
      </c>
      <c r="D6" s="97">
        <v>37490</v>
      </c>
      <c r="E6" s="97">
        <v>42431</v>
      </c>
      <c r="F6" s="97">
        <v>44865</v>
      </c>
      <c r="G6" s="97">
        <v>42893</v>
      </c>
      <c r="H6" s="97">
        <v>55365</v>
      </c>
      <c r="I6" s="97">
        <v>72702</v>
      </c>
      <c r="J6" s="97">
        <v>79285</v>
      </c>
      <c r="K6" s="97">
        <v>92397</v>
      </c>
      <c r="L6" s="97">
        <v>83030</v>
      </c>
    </row>
    <row r="7" spans="1:12" ht="44.25" customHeight="1">
      <c r="A7" s="72" t="s">
        <v>162</v>
      </c>
      <c r="B7" s="72" t="s">
        <v>311</v>
      </c>
      <c r="C7" s="97">
        <v>6129</v>
      </c>
      <c r="D7" s="97">
        <v>6044</v>
      </c>
      <c r="E7" s="97">
        <v>7184</v>
      </c>
      <c r="F7" s="97">
        <v>7756</v>
      </c>
      <c r="G7" s="97">
        <v>8064</v>
      </c>
      <c r="H7" s="97">
        <v>8516</v>
      </c>
      <c r="I7" s="97">
        <v>10391</v>
      </c>
      <c r="J7" s="97">
        <v>10264</v>
      </c>
      <c r="K7" s="97">
        <v>11978</v>
      </c>
      <c r="L7" s="97">
        <v>11405</v>
      </c>
    </row>
    <row r="8" spans="1:12" ht="21" customHeight="1">
      <c r="A8" s="72" t="s">
        <v>35</v>
      </c>
      <c r="B8" s="72" t="s">
        <v>36</v>
      </c>
      <c r="C8" s="97">
        <v>26668</v>
      </c>
      <c r="D8" s="97">
        <v>27517</v>
      </c>
      <c r="E8" s="97">
        <v>28576</v>
      </c>
      <c r="F8" s="97">
        <v>30077</v>
      </c>
      <c r="G8" s="97">
        <v>29604</v>
      </c>
      <c r="H8" s="97">
        <v>32704</v>
      </c>
      <c r="I8" s="97">
        <v>38155</v>
      </c>
      <c r="J8" s="97">
        <v>41489</v>
      </c>
      <c r="K8" s="97">
        <v>44917</v>
      </c>
      <c r="L8" s="97">
        <v>45607</v>
      </c>
    </row>
    <row r="9" spans="1:12" ht="67.5" customHeight="1">
      <c r="A9" s="72" t="s">
        <v>312</v>
      </c>
      <c r="B9" s="72" t="s">
        <v>313</v>
      </c>
      <c r="C9" s="97">
        <v>32798</v>
      </c>
      <c r="D9" s="97">
        <v>33561</v>
      </c>
      <c r="E9" s="97">
        <v>35761</v>
      </c>
      <c r="F9" s="97">
        <v>37834</v>
      </c>
      <c r="G9" s="97">
        <v>37668</v>
      </c>
      <c r="H9" s="97">
        <v>41220</v>
      </c>
      <c r="I9" s="97">
        <v>48546</v>
      </c>
      <c r="J9" s="97">
        <v>51754</v>
      </c>
      <c r="K9" s="97">
        <v>56896</v>
      </c>
      <c r="L9" s="97">
        <v>57013</v>
      </c>
    </row>
    <row r="10" spans="1:12" ht="21" customHeight="1">
      <c r="A10" s="103" t="s">
        <v>157</v>
      </c>
      <c r="B10" s="103" t="s">
        <v>156</v>
      </c>
      <c r="C10" s="145">
        <v>2076</v>
      </c>
      <c r="D10" s="145">
        <v>3928</v>
      </c>
      <c r="E10" s="145">
        <v>6670</v>
      </c>
      <c r="F10" s="145">
        <v>7030</v>
      </c>
      <c r="G10" s="145">
        <v>5224</v>
      </c>
      <c r="H10" s="145">
        <v>14144</v>
      </c>
      <c r="I10" s="145">
        <v>24155</v>
      </c>
      <c r="J10" s="145">
        <v>27531</v>
      </c>
      <c r="K10" s="145">
        <v>35501</v>
      </c>
      <c r="L10" s="145">
        <v>26017</v>
      </c>
    </row>
    <row r="11" spans="1:12" ht="21" customHeight="1">
      <c r="A11" s="72" t="s">
        <v>314</v>
      </c>
      <c r="B11" s="72" t="s">
        <v>315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</row>
    <row r="12" spans="1:12" ht="21" customHeight="1">
      <c r="A12" s="72" t="s">
        <v>316</v>
      </c>
      <c r="B12" s="72" t="s">
        <v>317</v>
      </c>
      <c r="C12" s="97">
        <v>33</v>
      </c>
      <c r="D12" s="97">
        <v>19</v>
      </c>
      <c r="E12" s="97">
        <v>26</v>
      </c>
      <c r="F12" s="97">
        <v>39</v>
      </c>
      <c r="G12" s="97">
        <v>49</v>
      </c>
      <c r="H12" s="97">
        <v>45</v>
      </c>
      <c r="I12" s="97">
        <v>108</v>
      </c>
      <c r="J12" s="97">
        <v>220</v>
      </c>
      <c r="K12" s="97">
        <v>249</v>
      </c>
      <c r="L12" s="97">
        <v>272</v>
      </c>
    </row>
    <row r="13" spans="1:12" ht="21" customHeight="1">
      <c r="A13" s="72" t="s">
        <v>318</v>
      </c>
      <c r="B13" s="72" t="s">
        <v>319</v>
      </c>
      <c r="C13" s="97">
        <v>128</v>
      </c>
      <c r="D13" s="97">
        <v>168</v>
      </c>
      <c r="E13" s="97">
        <v>150</v>
      </c>
      <c r="F13" s="97">
        <v>153</v>
      </c>
      <c r="G13" s="97">
        <v>139</v>
      </c>
      <c r="H13" s="97">
        <v>185</v>
      </c>
      <c r="I13" s="97">
        <v>173</v>
      </c>
      <c r="J13" s="97">
        <v>177</v>
      </c>
      <c r="K13" s="97">
        <v>228</v>
      </c>
      <c r="L13" s="97">
        <v>229</v>
      </c>
    </row>
    <row r="14" spans="1:12" ht="21" customHeight="1">
      <c r="A14" s="72" t="s">
        <v>320</v>
      </c>
      <c r="B14" s="72" t="s">
        <v>321</v>
      </c>
      <c r="C14" s="97">
        <v>158</v>
      </c>
      <c r="D14" s="97">
        <v>57</v>
      </c>
      <c r="E14" s="97">
        <v>70</v>
      </c>
      <c r="F14" s="97">
        <v>19</v>
      </c>
      <c r="G14" s="97">
        <v>31</v>
      </c>
      <c r="H14" s="97">
        <v>12</v>
      </c>
      <c r="I14" s="97">
        <v>5</v>
      </c>
      <c r="J14" s="97">
        <v>41</v>
      </c>
      <c r="K14" s="97">
        <v>3</v>
      </c>
      <c r="L14" s="97">
        <v>77</v>
      </c>
    </row>
    <row r="15" spans="1:12" ht="66.75" customHeight="1">
      <c r="A15" s="72" t="s">
        <v>322</v>
      </c>
      <c r="B15" s="72" t="s">
        <v>323</v>
      </c>
      <c r="C15" s="97">
        <v>141</v>
      </c>
      <c r="D15" s="97">
        <v>287</v>
      </c>
      <c r="E15" s="97">
        <v>511</v>
      </c>
      <c r="F15" s="97">
        <v>192</v>
      </c>
      <c r="G15" s="97">
        <v>92</v>
      </c>
      <c r="H15" s="97">
        <v>95</v>
      </c>
      <c r="I15" s="97">
        <v>86</v>
      </c>
      <c r="J15" s="97">
        <v>151</v>
      </c>
      <c r="K15" s="97">
        <v>130</v>
      </c>
      <c r="L15" s="97">
        <v>165</v>
      </c>
    </row>
    <row r="16" spans="1:12" ht="66.75" customHeight="1">
      <c r="A16" s="72" t="s">
        <v>324</v>
      </c>
      <c r="B16" s="72" t="s">
        <v>325</v>
      </c>
      <c r="C16" s="97">
        <v>166</v>
      </c>
      <c r="D16" s="97">
        <v>133</v>
      </c>
      <c r="E16" s="79">
        <v>302</v>
      </c>
      <c r="F16" s="79">
        <v>468</v>
      </c>
      <c r="G16" s="79">
        <v>242</v>
      </c>
      <c r="H16" s="79">
        <v>193</v>
      </c>
      <c r="I16" s="79">
        <v>223</v>
      </c>
      <c r="J16" s="79">
        <v>88</v>
      </c>
      <c r="K16" s="79">
        <v>353</v>
      </c>
      <c r="L16" s="79">
        <v>462</v>
      </c>
    </row>
    <row r="17" spans="1:12" ht="21" customHeight="1">
      <c r="A17" s="72" t="s">
        <v>326</v>
      </c>
      <c r="B17" s="72" t="s">
        <v>327</v>
      </c>
      <c r="C17" s="97" t="s">
        <v>599</v>
      </c>
      <c r="D17" s="97" t="s">
        <v>599</v>
      </c>
      <c r="E17" s="97" t="s">
        <v>599</v>
      </c>
      <c r="F17" s="97" t="s">
        <v>599</v>
      </c>
      <c r="G17" s="97">
        <v>613</v>
      </c>
      <c r="H17" s="97">
        <v>832</v>
      </c>
      <c r="I17" s="97" t="s">
        <v>599</v>
      </c>
      <c r="J17" s="97">
        <v>600</v>
      </c>
      <c r="K17" s="97" t="s">
        <v>599</v>
      </c>
      <c r="L17" s="97">
        <v>1423</v>
      </c>
    </row>
    <row r="18" spans="1:12" ht="21" customHeight="1">
      <c r="A18" s="72" t="s">
        <v>328</v>
      </c>
      <c r="B18" s="72" t="s">
        <v>329</v>
      </c>
      <c r="C18" s="79"/>
      <c r="D18" s="79"/>
      <c r="E18" s="79"/>
      <c r="F18" s="79"/>
      <c r="G18" s="79"/>
      <c r="H18" s="79">
        <v>729</v>
      </c>
      <c r="I18" s="97" t="s">
        <v>599</v>
      </c>
      <c r="J18" s="79">
        <v>1332</v>
      </c>
      <c r="K18" s="97">
        <v>20</v>
      </c>
      <c r="L18" s="79">
        <v>21</v>
      </c>
    </row>
    <row r="19" spans="1:12" ht="21" customHeight="1">
      <c r="A19" s="72" t="s">
        <v>35</v>
      </c>
      <c r="B19" s="72" t="s">
        <v>36</v>
      </c>
      <c r="C19" s="97">
        <v>229</v>
      </c>
      <c r="D19" s="97">
        <v>293</v>
      </c>
      <c r="E19" s="97">
        <v>271</v>
      </c>
      <c r="F19" s="97">
        <v>193</v>
      </c>
      <c r="G19" s="97">
        <v>435</v>
      </c>
      <c r="H19" s="97">
        <v>336</v>
      </c>
      <c r="I19" s="97">
        <v>221</v>
      </c>
      <c r="J19" s="97">
        <v>201</v>
      </c>
      <c r="K19" s="97">
        <f>113+123</f>
        <v>236</v>
      </c>
      <c r="L19" s="97">
        <f>224+2</f>
        <v>226</v>
      </c>
    </row>
    <row r="20" spans="1:12" ht="44.25" customHeight="1">
      <c r="A20" s="104" t="s">
        <v>330</v>
      </c>
      <c r="B20" s="104" t="s">
        <v>331</v>
      </c>
      <c r="C20" s="147">
        <v>859</v>
      </c>
      <c r="D20" s="147">
        <v>959</v>
      </c>
      <c r="E20" s="147">
        <v>1334</v>
      </c>
      <c r="F20" s="147">
        <v>1068</v>
      </c>
      <c r="G20" s="147">
        <v>1604</v>
      </c>
      <c r="H20" s="147">
        <v>2430</v>
      </c>
      <c r="I20" s="147">
        <v>818</v>
      </c>
      <c r="J20" s="147">
        <v>2813</v>
      </c>
      <c r="K20" s="147">
        <v>1223</v>
      </c>
      <c r="L20" s="147">
        <v>2879</v>
      </c>
    </row>
    <row r="21" spans="1:12" ht="44.25" customHeight="1">
      <c r="A21" s="72" t="s">
        <v>332</v>
      </c>
      <c r="B21" s="72" t="s">
        <v>333</v>
      </c>
      <c r="C21" s="79"/>
      <c r="D21" s="79"/>
      <c r="E21" s="79"/>
      <c r="F21" s="79"/>
      <c r="G21" s="79"/>
      <c r="H21" s="79"/>
      <c r="I21" s="79"/>
      <c r="J21" s="79"/>
      <c r="K21" s="79"/>
      <c r="L21" s="79"/>
    </row>
    <row r="22" spans="1:12" ht="21" customHeight="1">
      <c r="A22" s="72" t="s">
        <v>334</v>
      </c>
      <c r="B22" s="72" t="s">
        <v>335</v>
      </c>
      <c r="C22" s="97">
        <v>366</v>
      </c>
      <c r="D22" s="97">
        <v>226</v>
      </c>
      <c r="E22" s="97">
        <v>156</v>
      </c>
      <c r="F22" s="97">
        <v>161</v>
      </c>
      <c r="G22" s="97">
        <v>159</v>
      </c>
      <c r="H22" s="97">
        <v>129</v>
      </c>
      <c r="I22" s="97">
        <v>73</v>
      </c>
      <c r="J22" s="97">
        <v>88</v>
      </c>
      <c r="K22" s="97">
        <v>120</v>
      </c>
      <c r="L22" s="97">
        <v>133</v>
      </c>
    </row>
    <row r="23" spans="1:12" ht="33.75" customHeight="1">
      <c r="A23" s="72" t="s">
        <v>336</v>
      </c>
      <c r="B23" s="72" t="s">
        <v>337</v>
      </c>
      <c r="C23" s="97">
        <v>19</v>
      </c>
      <c r="D23" s="97">
        <v>12</v>
      </c>
      <c r="E23" s="97">
        <v>10</v>
      </c>
      <c r="F23" s="97">
        <v>15</v>
      </c>
      <c r="G23" s="97">
        <v>6</v>
      </c>
      <c r="H23" s="97">
        <v>6</v>
      </c>
      <c r="I23" s="97">
        <v>6</v>
      </c>
      <c r="J23" s="97">
        <v>1</v>
      </c>
      <c r="K23" s="97">
        <v>2</v>
      </c>
      <c r="L23" s="97">
        <v>2</v>
      </c>
    </row>
    <row r="24" spans="1:12" ht="44.25" customHeight="1">
      <c r="A24" s="72" t="s">
        <v>338</v>
      </c>
      <c r="B24" s="72" t="s">
        <v>339</v>
      </c>
      <c r="C24" s="97">
        <v>586</v>
      </c>
      <c r="D24" s="97">
        <v>176</v>
      </c>
      <c r="E24" s="97">
        <v>213</v>
      </c>
      <c r="F24" s="97">
        <v>605</v>
      </c>
      <c r="G24" s="97" t="s">
        <v>599</v>
      </c>
      <c r="H24" s="97" t="s">
        <v>599</v>
      </c>
      <c r="I24" s="97">
        <v>1183</v>
      </c>
      <c r="J24" s="97" t="s">
        <v>599</v>
      </c>
      <c r="K24" s="97">
        <v>1952</v>
      </c>
      <c r="L24" s="97" t="s">
        <v>599</v>
      </c>
    </row>
    <row r="25" spans="1:12" ht="21" customHeight="1">
      <c r="A25" s="72" t="s">
        <v>340</v>
      </c>
      <c r="B25" s="72" t="s">
        <v>341</v>
      </c>
      <c r="C25" s="97" t="s">
        <v>599</v>
      </c>
      <c r="D25" s="97" t="s">
        <v>599</v>
      </c>
      <c r="E25" s="97" t="s">
        <v>599</v>
      </c>
      <c r="F25" s="97" t="s">
        <v>599</v>
      </c>
      <c r="G25" s="97">
        <v>33</v>
      </c>
      <c r="H25" s="97" t="s">
        <v>599</v>
      </c>
      <c r="I25" s="97" t="s">
        <v>599</v>
      </c>
      <c r="J25" s="97" t="s">
        <v>599</v>
      </c>
      <c r="K25" s="97" t="s">
        <v>599</v>
      </c>
      <c r="L25" s="97">
        <v>40</v>
      </c>
    </row>
    <row r="26" spans="1:12" ht="44.25" customHeight="1">
      <c r="A26" s="72" t="s">
        <v>342</v>
      </c>
      <c r="B26" s="72" t="s">
        <v>343</v>
      </c>
      <c r="C26" s="97" t="s">
        <v>599</v>
      </c>
      <c r="D26" s="97" t="s">
        <v>599</v>
      </c>
      <c r="E26" s="79" t="s">
        <v>599</v>
      </c>
      <c r="F26" s="97" t="s">
        <v>599</v>
      </c>
      <c r="G26" s="97" t="s">
        <v>599</v>
      </c>
      <c r="H26" s="97" t="s">
        <v>599</v>
      </c>
      <c r="I26" s="97" t="s">
        <v>599</v>
      </c>
      <c r="J26" s="97">
        <v>41</v>
      </c>
      <c r="K26" s="97">
        <v>49</v>
      </c>
      <c r="L26" s="97" t="s">
        <v>599</v>
      </c>
    </row>
    <row r="27" spans="1:12" ht="21" customHeight="1">
      <c r="A27" s="72" t="s">
        <v>344</v>
      </c>
      <c r="B27" s="72" t="s">
        <v>345</v>
      </c>
      <c r="C27" s="79" t="s">
        <v>599</v>
      </c>
      <c r="D27" s="79" t="s">
        <v>599</v>
      </c>
      <c r="E27" s="79" t="s">
        <v>599</v>
      </c>
      <c r="F27" s="97" t="s">
        <v>599</v>
      </c>
      <c r="G27" s="97" t="s">
        <v>599</v>
      </c>
      <c r="H27" s="97" t="s">
        <v>599</v>
      </c>
      <c r="I27" s="97" t="s">
        <v>599</v>
      </c>
      <c r="J27" s="97">
        <v>40</v>
      </c>
      <c r="K27" s="97" t="s">
        <v>599</v>
      </c>
      <c r="L27" s="97" t="s">
        <v>599</v>
      </c>
    </row>
    <row r="28" spans="1:12" ht="21" customHeight="1">
      <c r="A28" s="72" t="s">
        <v>35</v>
      </c>
      <c r="B28" s="72" t="s">
        <v>36</v>
      </c>
      <c r="C28" s="148">
        <v>239</v>
      </c>
      <c r="D28" s="148">
        <v>110</v>
      </c>
      <c r="E28" s="148">
        <v>182</v>
      </c>
      <c r="F28" s="148">
        <v>114</v>
      </c>
      <c r="G28" s="148">
        <v>79</v>
      </c>
      <c r="H28" s="97">
        <v>125</v>
      </c>
      <c r="I28" s="97">
        <v>209</v>
      </c>
      <c r="J28" s="97">
        <f>111+37</f>
        <v>148</v>
      </c>
      <c r="K28" s="97">
        <f>158+15</f>
        <v>173</v>
      </c>
      <c r="L28" s="97">
        <v>111</v>
      </c>
    </row>
    <row r="29" spans="1:12" ht="44.25" customHeight="1">
      <c r="A29" s="105" t="s">
        <v>346</v>
      </c>
      <c r="B29" s="105" t="s">
        <v>347</v>
      </c>
      <c r="C29" s="97">
        <v>1211</v>
      </c>
      <c r="D29" s="97">
        <v>525</v>
      </c>
      <c r="E29" s="97">
        <v>563</v>
      </c>
      <c r="F29" s="97">
        <v>896</v>
      </c>
      <c r="G29" s="97">
        <v>278</v>
      </c>
      <c r="H29" s="149">
        <v>261</v>
      </c>
      <c r="I29" s="149">
        <v>1473</v>
      </c>
      <c r="J29" s="149">
        <v>321</v>
      </c>
      <c r="K29" s="149">
        <v>2300</v>
      </c>
      <c r="L29" s="149">
        <v>286</v>
      </c>
    </row>
    <row r="30" spans="1:12" ht="21" customHeight="1">
      <c r="A30" s="103" t="s">
        <v>160</v>
      </c>
      <c r="B30" s="103" t="s">
        <v>159</v>
      </c>
      <c r="C30" s="145">
        <v>1724</v>
      </c>
      <c r="D30" s="150">
        <v>4363</v>
      </c>
      <c r="E30" s="150">
        <v>7440</v>
      </c>
      <c r="F30" s="150">
        <v>7203</v>
      </c>
      <c r="G30" s="150">
        <v>6550</v>
      </c>
      <c r="H30" s="150">
        <v>16313</v>
      </c>
      <c r="I30" s="150">
        <v>23501</v>
      </c>
      <c r="J30" s="150">
        <v>30023</v>
      </c>
      <c r="K30" s="150">
        <v>34424</v>
      </c>
      <c r="L30" s="150">
        <v>28610</v>
      </c>
    </row>
    <row r="31" spans="1:12" ht="21" customHeight="1">
      <c r="A31" s="72" t="s">
        <v>348</v>
      </c>
      <c r="B31" s="72" t="s">
        <v>349</v>
      </c>
      <c r="C31" s="79"/>
      <c r="D31" s="79"/>
      <c r="E31" s="79"/>
      <c r="F31" s="79"/>
      <c r="G31" s="79"/>
      <c r="H31" s="79"/>
      <c r="I31" s="79"/>
      <c r="J31" s="79"/>
      <c r="K31" s="79"/>
      <c r="L31" s="79"/>
    </row>
    <row r="32" spans="1:12" ht="44.25" customHeight="1">
      <c r="A32" s="72" t="s">
        <v>350</v>
      </c>
      <c r="B32" s="72" t="s">
        <v>351</v>
      </c>
      <c r="C32" s="97">
        <v>313</v>
      </c>
      <c r="D32" s="97">
        <v>222</v>
      </c>
      <c r="E32" s="97">
        <v>102</v>
      </c>
      <c r="F32" s="97">
        <v>69</v>
      </c>
      <c r="G32" s="97">
        <v>115</v>
      </c>
      <c r="H32" s="97">
        <v>38</v>
      </c>
      <c r="I32" s="97">
        <v>36</v>
      </c>
      <c r="J32" s="97">
        <v>171</v>
      </c>
      <c r="K32" s="97">
        <v>26</v>
      </c>
      <c r="L32" s="97">
        <v>100</v>
      </c>
    </row>
    <row r="33" spans="1:12" ht="44.25" customHeight="1">
      <c r="A33" s="72" t="s">
        <v>352</v>
      </c>
      <c r="B33" s="72" t="s">
        <v>353</v>
      </c>
      <c r="C33" s="79">
        <v>244</v>
      </c>
      <c r="D33" s="79" t="s">
        <v>599</v>
      </c>
      <c r="E33" s="97">
        <v>35</v>
      </c>
      <c r="F33" s="97" t="s">
        <v>599</v>
      </c>
      <c r="G33" s="97" t="s">
        <v>599</v>
      </c>
      <c r="H33" s="97">
        <v>394</v>
      </c>
      <c r="I33" s="97">
        <v>825</v>
      </c>
      <c r="J33" s="97">
        <v>7</v>
      </c>
      <c r="K33" s="97">
        <v>2789</v>
      </c>
      <c r="L33" s="97">
        <v>1016</v>
      </c>
    </row>
    <row r="34" spans="1:12" ht="50.25" customHeight="1">
      <c r="A34" s="72" t="s">
        <v>354</v>
      </c>
      <c r="B34" s="72" t="s">
        <v>355</v>
      </c>
      <c r="C34" s="97" t="s">
        <v>599</v>
      </c>
      <c r="D34" s="97">
        <v>291</v>
      </c>
      <c r="E34" s="97" t="s">
        <v>599</v>
      </c>
      <c r="F34" s="97" t="s">
        <v>599</v>
      </c>
      <c r="G34" s="97" t="s">
        <v>599</v>
      </c>
      <c r="H34" s="97" t="s">
        <v>599</v>
      </c>
      <c r="I34" s="97">
        <v>188</v>
      </c>
      <c r="J34" s="97">
        <v>24</v>
      </c>
      <c r="K34" s="97" t="s">
        <v>599</v>
      </c>
      <c r="L34" s="79" t="s">
        <v>599</v>
      </c>
    </row>
    <row r="35" spans="1:12" ht="44.25" customHeight="1">
      <c r="A35" s="72" t="s">
        <v>356</v>
      </c>
      <c r="B35" s="72" t="s">
        <v>357</v>
      </c>
      <c r="C35" s="97" t="s">
        <v>599</v>
      </c>
      <c r="D35" s="97" t="s">
        <v>599</v>
      </c>
      <c r="E35" s="97" t="s">
        <v>599</v>
      </c>
      <c r="F35" s="97">
        <v>525</v>
      </c>
      <c r="G35" s="97" t="s">
        <v>599</v>
      </c>
      <c r="H35" s="97" t="s">
        <v>599</v>
      </c>
      <c r="I35" s="97" t="s">
        <v>599</v>
      </c>
      <c r="J35" s="97" t="s">
        <v>599</v>
      </c>
      <c r="K35" s="97">
        <v>112</v>
      </c>
      <c r="L35" s="79" t="s">
        <v>599</v>
      </c>
    </row>
    <row r="36" spans="1:12" ht="21" customHeight="1">
      <c r="A36" s="72" t="s">
        <v>35</v>
      </c>
      <c r="B36" s="72" t="s">
        <v>36</v>
      </c>
      <c r="C36" s="79">
        <v>1</v>
      </c>
      <c r="D36" s="79" t="s">
        <v>599</v>
      </c>
      <c r="E36" s="79" t="s">
        <v>599</v>
      </c>
      <c r="F36" s="79" t="s">
        <v>599</v>
      </c>
      <c r="G36" s="79" t="s">
        <v>599</v>
      </c>
      <c r="H36" s="79" t="s">
        <v>599</v>
      </c>
      <c r="I36" s="79" t="s">
        <v>599</v>
      </c>
      <c r="J36" s="79" t="s">
        <v>599</v>
      </c>
      <c r="K36" s="79" t="s">
        <v>599</v>
      </c>
      <c r="L36" s="79" t="s">
        <v>599</v>
      </c>
    </row>
    <row r="37" spans="1:12" ht="33.75" customHeight="1">
      <c r="A37" s="88" t="s">
        <v>358</v>
      </c>
      <c r="B37" s="88" t="s">
        <v>359</v>
      </c>
      <c r="C37" s="151">
        <v>560</v>
      </c>
      <c r="D37" s="151">
        <v>514</v>
      </c>
      <c r="E37" s="151">
        <v>137</v>
      </c>
      <c r="F37" s="151">
        <v>595</v>
      </c>
      <c r="G37" s="151">
        <v>115</v>
      </c>
      <c r="H37" s="151">
        <v>433</v>
      </c>
      <c r="I37" s="151">
        <v>1049</v>
      </c>
      <c r="J37" s="151">
        <v>204</v>
      </c>
      <c r="K37" s="151">
        <v>2928</v>
      </c>
      <c r="L37" s="151">
        <v>1117</v>
      </c>
    </row>
    <row r="38" spans="1:12" ht="21" customHeight="1">
      <c r="A38" s="72" t="s">
        <v>360</v>
      </c>
      <c r="B38" s="72" t="s">
        <v>361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</row>
    <row r="39" spans="1:12" ht="44.25" customHeight="1">
      <c r="A39" s="72" t="s">
        <v>362</v>
      </c>
      <c r="B39" s="72" t="s">
        <v>363</v>
      </c>
      <c r="C39" s="97" t="s">
        <v>599</v>
      </c>
      <c r="D39" s="97">
        <v>8</v>
      </c>
      <c r="E39" s="97">
        <v>1</v>
      </c>
      <c r="F39" s="97" t="s">
        <v>599</v>
      </c>
      <c r="G39" s="97">
        <v>1</v>
      </c>
      <c r="H39" s="97">
        <v>2</v>
      </c>
      <c r="I39" s="97">
        <v>4</v>
      </c>
      <c r="J39" s="97">
        <v>3</v>
      </c>
      <c r="K39" s="97">
        <v>3</v>
      </c>
      <c r="L39" s="97">
        <v>1</v>
      </c>
    </row>
    <row r="40" spans="1:12" ht="44.25" customHeight="1">
      <c r="A40" s="72" t="s">
        <v>364</v>
      </c>
      <c r="B40" s="72" t="s">
        <v>365</v>
      </c>
      <c r="C40" s="79">
        <v>7</v>
      </c>
      <c r="D40" s="79">
        <v>5</v>
      </c>
      <c r="E40" s="97">
        <v>61</v>
      </c>
      <c r="F40" s="79">
        <v>37</v>
      </c>
      <c r="G40" s="79">
        <v>17</v>
      </c>
      <c r="H40" s="79">
        <v>71</v>
      </c>
      <c r="I40" s="79">
        <v>302</v>
      </c>
      <c r="J40" s="79">
        <v>24</v>
      </c>
      <c r="K40" s="79">
        <v>5</v>
      </c>
      <c r="L40" s="79">
        <v>4</v>
      </c>
    </row>
    <row r="41" spans="1:12" ht="44.25" customHeight="1">
      <c r="A41" s="72" t="s">
        <v>366</v>
      </c>
      <c r="B41" s="72" t="s">
        <v>367</v>
      </c>
      <c r="C41" s="79" t="s">
        <v>599</v>
      </c>
      <c r="D41" s="79" t="s">
        <v>599</v>
      </c>
      <c r="E41" s="79" t="s">
        <v>599</v>
      </c>
      <c r="F41" s="79">
        <v>76</v>
      </c>
      <c r="G41" s="79">
        <v>15</v>
      </c>
      <c r="H41" s="79">
        <v>20</v>
      </c>
      <c r="I41" s="79">
        <v>7</v>
      </c>
      <c r="J41" s="79">
        <v>124</v>
      </c>
      <c r="K41" s="79">
        <v>12381</v>
      </c>
      <c r="L41" s="97">
        <v>0</v>
      </c>
    </row>
    <row r="42" spans="1:12" ht="67.5" customHeight="1">
      <c r="A42" s="72" t="s">
        <v>368</v>
      </c>
      <c r="B42" s="72" t="s">
        <v>369</v>
      </c>
      <c r="C42" s="97" t="s">
        <v>599</v>
      </c>
      <c r="D42" s="97" t="s">
        <v>599</v>
      </c>
      <c r="E42" s="97" t="s">
        <v>599</v>
      </c>
      <c r="F42" s="97" t="s">
        <v>599</v>
      </c>
      <c r="G42" s="97" t="s">
        <v>599</v>
      </c>
      <c r="H42" s="97" t="s">
        <v>599</v>
      </c>
      <c r="I42" s="97" t="s">
        <v>599</v>
      </c>
      <c r="J42" s="97" t="s">
        <v>599</v>
      </c>
      <c r="K42" s="97" t="s">
        <v>599</v>
      </c>
      <c r="L42" s="97" t="s">
        <v>599</v>
      </c>
    </row>
    <row r="43" spans="1:12" ht="57.75" customHeight="1">
      <c r="A43" s="72" t="s">
        <v>344</v>
      </c>
      <c r="B43" s="72" t="s">
        <v>345</v>
      </c>
      <c r="C43" s="79" t="s">
        <v>599</v>
      </c>
      <c r="D43" s="79">
        <v>66</v>
      </c>
      <c r="E43" s="79" t="s">
        <v>599</v>
      </c>
      <c r="F43" s="79" t="s">
        <v>599</v>
      </c>
      <c r="G43" s="79" t="s">
        <v>599</v>
      </c>
      <c r="H43" s="79" t="s">
        <v>599</v>
      </c>
      <c r="I43" s="79" t="s">
        <v>599</v>
      </c>
      <c r="J43" s="79" t="s">
        <v>599</v>
      </c>
      <c r="K43" s="79" t="s">
        <v>599</v>
      </c>
      <c r="L43" s="79" t="s">
        <v>599</v>
      </c>
    </row>
    <row r="44" spans="1:12" ht="21" customHeight="1">
      <c r="A44" s="72" t="s">
        <v>370</v>
      </c>
      <c r="B44" s="72" t="s">
        <v>371</v>
      </c>
      <c r="C44" s="97" t="s">
        <v>599</v>
      </c>
      <c r="D44" s="79" t="s">
        <v>599</v>
      </c>
      <c r="E44" s="97" t="s">
        <v>599</v>
      </c>
      <c r="F44" s="79" t="s">
        <v>599</v>
      </c>
      <c r="G44" s="97">
        <v>1017</v>
      </c>
      <c r="H44" s="97" t="s">
        <v>599</v>
      </c>
      <c r="I44" s="97">
        <v>520</v>
      </c>
      <c r="J44" s="79">
        <v>603</v>
      </c>
      <c r="K44" s="79" t="s">
        <v>599</v>
      </c>
      <c r="L44" s="79">
        <v>232</v>
      </c>
    </row>
    <row r="45" spans="1:12" ht="44.25" customHeight="1">
      <c r="A45" s="72" t="s">
        <v>372</v>
      </c>
      <c r="B45" s="72" t="s">
        <v>373</v>
      </c>
      <c r="C45" s="79" t="s">
        <v>599</v>
      </c>
      <c r="D45" s="79" t="s">
        <v>599</v>
      </c>
      <c r="E45" s="79" t="s">
        <v>599</v>
      </c>
      <c r="F45" s="79" t="s">
        <v>599</v>
      </c>
      <c r="G45" s="79" t="s">
        <v>599</v>
      </c>
      <c r="H45" s="79" t="s">
        <v>599</v>
      </c>
      <c r="I45" s="79" t="s">
        <v>599</v>
      </c>
      <c r="J45" s="79" t="s">
        <v>599</v>
      </c>
      <c r="K45" s="79" t="s">
        <v>599</v>
      </c>
      <c r="L45" s="79" t="s">
        <v>599</v>
      </c>
    </row>
    <row r="46" spans="1:12" ht="33.75" hidden="1" customHeight="1">
      <c r="A46" s="72" t="s">
        <v>374</v>
      </c>
      <c r="B46" s="72" t="s">
        <v>375</v>
      </c>
      <c r="C46" s="79"/>
      <c r="D46" s="79"/>
      <c r="E46" s="79"/>
      <c r="F46" s="79"/>
      <c r="G46" s="79"/>
      <c r="H46" s="79"/>
      <c r="I46" s="79"/>
      <c r="J46" s="79"/>
      <c r="K46" s="79"/>
      <c r="L46" s="79"/>
    </row>
    <row r="47" spans="1:12" ht="33.75" hidden="1" customHeight="1">
      <c r="A47" s="72" t="s">
        <v>376</v>
      </c>
      <c r="B47" s="72" t="s">
        <v>377</v>
      </c>
      <c r="C47" s="79"/>
      <c r="D47" s="79"/>
      <c r="E47" s="79"/>
      <c r="F47" s="79"/>
      <c r="G47" s="79"/>
      <c r="H47" s="79"/>
      <c r="I47" s="79"/>
      <c r="J47" s="79"/>
      <c r="K47" s="79"/>
      <c r="L47" s="79"/>
    </row>
    <row r="48" spans="1:12" ht="21" customHeight="1">
      <c r="A48" s="72" t="s">
        <v>378</v>
      </c>
      <c r="B48" s="72" t="s">
        <v>36</v>
      </c>
      <c r="C48" s="79">
        <v>1</v>
      </c>
      <c r="D48" s="79" t="s">
        <v>599</v>
      </c>
      <c r="E48" s="79" t="s">
        <v>599</v>
      </c>
      <c r="F48" s="79">
        <v>232</v>
      </c>
      <c r="G48" s="79" t="s">
        <v>599</v>
      </c>
      <c r="H48" s="79" t="s">
        <v>599</v>
      </c>
      <c r="I48" s="79" t="s">
        <v>599</v>
      </c>
      <c r="J48" s="79" t="s">
        <v>599</v>
      </c>
      <c r="K48" s="79" t="s">
        <v>599</v>
      </c>
      <c r="L48" s="79" t="s">
        <v>599</v>
      </c>
    </row>
    <row r="49" spans="1:12" ht="44.25" customHeight="1">
      <c r="A49" s="88" t="s">
        <v>379</v>
      </c>
      <c r="B49" s="88" t="s">
        <v>380</v>
      </c>
      <c r="C49" s="151">
        <v>9</v>
      </c>
      <c r="D49" s="151">
        <v>81</v>
      </c>
      <c r="E49" s="151">
        <v>63</v>
      </c>
      <c r="F49" s="151">
        <v>347</v>
      </c>
      <c r="G49" s="151">
        <v>1051</v>
      </c>
      <c r="H49" s="151">
        <v>95</v>
      </c>
      <c r="I49" s="151">
        <v>835</v>
      </c>
      <c r="J49" s="151">
        <v>756</v>
      </c>
      <c r="K49" s="151">
        <v>12389</v>
      </c>
      <c r="L49" s="151">
        <v>239</v>
      </c>
    </row>
    <row r="50" spans="1:12" ht="44.25" customHeight="1">
      <c r="A50" s="103" t="s">
        <v>381</v>
      </c>
      <c r="B50" s="103" t="s">
        <v>382</v>
      </c>
      <c r="C50" s="145">
        <v>2274</v>
      </c>
      <c r="D50" s="150">
        <v>4796</v>
      </c>
      <c r="E50" s="150">
        <v>7514</v>
      </c>
      <c r="F50" s="150">
        <v>7451</v>
      </c>
      <c r="G50" s="150">
        <v>5614</v>
      </c>
      <c r="H50" s="150">
        <v>16651</v>
      </c>
      <c r="I50" s="150">
        <v>23715</v>
      </c>
      <c r="J50" s="150">
        <v>29471</v>
      </c>
      <c r="K50" s="150">
        <v>24962</v>
      </c>
      <c r="L50" s="150">
        <v>29488</v>
      </c>
    </row>
    <row r="51" spans="1:12" ht="21" customHeight="1">
      <c r="A51" s="106" t="s">
        <v>383</v>
      </c>
      <c r="B51" s="106" t="s">
        <v>384</v>
      </c>
      <c r="C51" s="97">
        <v>1015</v>
      </c>
      <c r="D51" s="97">
        <v>1193</v>
      </c>
      <c r="E51" s="97">
        <v>1553</v>
      </c>
      <c r="F51" s="97">
        <v>2219</v>
      </c>
      <c r="G51" s="97">
        <v>2080</v>
      </c>
      <c r="H51" s="97">
        <v>4796</v>
      </c>
      <c r="I51" s="97">
        <v>6849</v>
      </c>
      <c r="J51" s="97">
        <v>8414</v>
      </c>
      <c r="K51" s="97">
        <v>10070</v>
      </c>
      <c r="L51" s="97">
        <v>7435</v>
      </c>
    </row>
    <row r="52" spans="1:12" ht="21" customHeight="1">
      <c r="A52" s="72" t="s">
        <v>385</v>
      </c>
      <c r="B52" s="72" t="s">
        <v>386</v>
      </c>
      <c r="C52" s="97">
        <v>663</v>
      </c>
      <c r="D52" s="97">
        <v>-929</v>
      </c>
      <c r="E52" s="97">
        <v>20</v>
      </c>
      <c r="F52" s="97">
        <v>-128</v>
      </c>
      <c r="G52" s="97">
        <v>-210</v>
      </c>
      <c r="H52" s="152">
        <v>-423</v>
      </c>
      <c r="I52" s="152">
        <v>-964</v>
      </c>
      <c r="J52" s="152">
        <v>-647</v>
      </c>
      <c r="K52" s="152">
        <v>-3795</v>
      </c>
      <c r="L52" s="152">
        <v>-44</v>
      </c>
    </row>
    <row r="53" spans="1:12" ht="21" customHeight="1">
      <c r="A53" s="72" t="s">
        <v>387</v>
      </c>
      <c r="B53" s="72" t="s">
        <v>388</v>
      </c>
      <c r="C53" s="97">
        <v>1678</v>
      </c>
      <c r="D53" s="97">
        <v>264</v>
      </c>
      <c r="E53" s="97">
        <v>1574</v>
      </c>
      <c r="F53" s="97">
        <v>2091</v>
      </c>
      <c r="G53" s="97">
        <v>1869</v>
      </c>
      <c r="H53" s="97">
        <v>4373</v>
      </c>
      <c r="I53" s="97">
        <v>5884</v>
      </c>
      <c r="J53" s="97">
        <v>7766</v>
      </c>
      <c r="K53" s="97">
        <v>6274</v>
      </c>
      <c r="L53" s="97">
        <v>7390</v>
      </c>
    </row>
    <row r="54" spans="1:12" ht="21" customHeight="1">
      <c r="A54" s="78" t="s">
        <v>389</v>
      </c>
      <c r="B54" s="78" t="s">
        <v>390</v>
      </c>
      <c r="C54" s="153">
        <v>595</v>
      </c>
      <c r="D54" s="153">
        <v>4532</v>
      </c>
      <c r="E54" s="153">
        <v>5940</v>
      </c>
      <c r="F54" s="153">
        <v>5359</v>
      </c>
      <c r="G54" s="153">
        <v>3745</v>
      </c>
      <c r="H54" s="153">
        <v>12278</v>
      </c>
      <c r="I54" s="153">
        <v>17830</v>
      </c>
      <c r="J54" s="153">
        <v>21704</v>
      </c>
      <c r="K54" s="153">
        <v>18688</v>
      </c>
      <c r="L54" s="153">
        <v>22097</v>
      </c>
    </row>
    <row r="55" spans="1:12" ht="41.25" customHeight="1">
      <c r="A55" s="103" t="s">
        <v>161</v>
      </c>
      <c r="B55" s="103" t="s">
        <v>391</v>
      </c>
      <c r="C55" s="145">
        <v>595</v>
      </c>
      <c r="D55" s="150">
        <v>4532</v>
      </c>
      <c r="E55" s="150">
        <v>5940</v>
      </c>
      <c r="F55" s="150">
        <v>5359</v>
      </c>
      <c r="G55" s="150">
        <v>3745</v>
      </c>
      <c r="H55" s="150">
        <v>12278</v>
      </c>
      <c r="I55" s="150">
        <v>17830</v>
      </c>
      <c r="J55" s="150">
        <v>21704</v>
      </c>
      <c r="K55" s="150">
        <v>18688</v>
      </c>
      <c r="L55" s="150">
        <v>22097</v>
      </c>
    </row>
  </sheetData>
  <phoneticPr fontId="30"/>
  <pageMargins left="0.70866141732283472" right="0.70866141732283472" top="0.74803149606299213" bottom="0.74803149606299213" header="0.51181102362204722" footer="0.51181102362204722"/>
  <pageSetup paperSize="9" scale="43" orientation="portrait" horizontalDpi="300" verticalDpi="300" r:id="rId1"/>
  <headerFooter>
    <oddFooter>&amp;R&amp;"Yu Gothic UI,標準"&amp;16&amp;A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L41"/>
  <sheetViews>
    <sheetView zoomScale="70" zoomScaleNormal="70" workbookViewId="0"/>
  </sheetViews>
  <sheetFormatPr defaultColWidth="8.875" defaultRowHeight="20.25"/>
  <cols>
    <col min="1" max="1" width="35.625" style="72" customWidth="1"/>
    <col min="2" max="2" width="30.625" style="72" customWidth="1"/>
    <col min="3" max="12" width="12.625" style="64" customWidth="1"/>
    <col min="13" max="13" width="8.875" style="64" customWidth="1"/>
    <col min="14" max="16384" width="8.875" style="64"/>
  </cols>
  <sheetData>
    <row r="1" spans="1:12" ht="36" customHeight="1">
      <c r="A1" s="213" t="s">
        <v>392</v>
      </c>
      <c r="B1" s="213"/>
      <c r="C1" s="213"/>
      <c r="D1" s="213"/>
      <c r="E1" s="213"/>
      <c r="F1" s="213"/>
      <c r="G1" s="107"/>
      <c r="H1" s="107"/>
      <c r="I1" s="107"/>
      <c r="J1" s="107"/>
      <c r="K1" s="107"/>
      <c r="L1" s="107"/>
    </row>
    <row r="2" spans="1:12" ht="21" customHeight="1">
      <c r="A2" s="74"/>
      <c r="B2" s="74"/>
    </row>
    <row r="3" spans="1:12" ht="30.75" customHeight="1">
      <c r="A3" s="74" t="s">
        <v>393</v>
      </c>
      <c r="B3" s="108" t="s">
        <v>394</v>
      </c>
      <c r="E3" s="75"/>
      <c r="L3" s="154" t="s">
        <v>5</v>
      </c>
    </row>
    <row r="4" spans="1:12" s="213" customFormat="1" ht="21" customHeight="1">
      <c r="A4" s="73"/>
      <c r="B4" s="73"/>
      <c r="C4" s="81" t="s">
        <v>9</v>
      </c>
      <c r="D4" s="82" t="s">
        <v>10</v>
      </c>
      <c r="E4" s="82" t="s">
        <v>11</v>
      </c>
      <c r="F4" s="82" t="s">
        <v>12</v>
      </c>
      <c r="G4" s="82" t="s">
        <v>13</v>
      </c>
      <c r="H4" s="82" t="s">
        <v>14</v>
      </c>
      <c r="I4" s="82" t="s">
        <v>15</v>
      </c>
      <c r="J4" s="82" t="s">
        <v>16</v>
      </c>
      <c r="K4" s="82" t="s">
        <v>17</v>
      </c>
      <c r="L4" s="83" t="s">
        <v>18</v>
      </c>
    </row>
    <row r="5" spans="1:12" ht="21" customHeight="1">
      <c r="A5" s="73" t="s">
        <v>381</v>
      </c>
      <c r="B5" s="73" t="s">
        <v>382</v>
      </c>
      <c r="C5" s="79">
        <v>2274</v>
      </c>
      <c r="D5" s="79">
        <v>4796</v>
      </c>
      <c r="E5" s="79">
        <v>7514</v>
      </c>
      <c r="F5" s="79">
        <v>7451</v>
      </c>
      <c r="G5" s="79">
        <v>5614</v>
      </c>
      <c r="H5" s="79">
        <v>16651</v>
      </c>
      <c r="I5" s="79">
        <v>23715</v>
      </c>
      <c r="J5" s="79">
        <v>29471</v>
      </c>
      <c r="K5" s="79">
        <v>24962</v>
      </c>
      <c r="L5" s="79">
        <v>29488</v>
      </c>
    </row>
    <row r="6" spans="1:12" ht="21" customHeight="1">
      <c r="A6" s="84" t="s">
        <v>163</v>
      </c>
      <c r="B6" s="72" t="s">
        <v>395</v>
      </c>
      <c r="C6" s="79">
        <v>2525</v>
      </c>
      <c r="D6" s="79">
        <v>2668</v>
      </c>
      <c r="E6" s="79">
        <v>2755</v>
      </c>
      <c r="F6" s="79">
        <v>3191</v>
      </c>
      <c r="G6" s="79">
        <v>3626</v>
      </c>
      <c r="H6" s="79">
        <v>4105</v>
      </c>
      <c r="I6" s="79">
        <v>4673</v>
      </c>
      <c r="J6" s="79">
        <v>4650</v>
      </c>
      <c r="K6" s="79">
        <v>4925</v>
      </c>
      <c r="L6" s="79">
        <v>5369</v>
      </c>
    </row>
    <row r="7" spans="1:12" ht="21" customHeight="1">
      <c r="A7" s="72" t="s">
        <v>396</v>
      </c>
      <c r="B7" s="72" t="s">
        <v>397</v>
      </c>
      <c r="C7" s="79">
        <v>369</v>
      </c>
      <c r="D7" s="79">
        <v>369</v>
      </c>
      <c r="E7" s="79">
        <v>369</v>
      </c>
      <c r="F7" s="79">
        <v>369</v>
      </c>
      <c r="G7" s="79">
        <v>590</v>
      </c>
      <c r="H7" s="79">
        <v>229</v>
      </c>
      <c r="I7" s="79">
        <v>249</v>
      </c>
      <c r="J7" s="79">
        <v>97</v>
      </c>
      <c r="K7" s="79">
        <v>253</v>
      </c>
      <c r="L7" s="79">
        <v>141</v>
      </c>
    </row>
    <row r="8" spans="1:12" ht="33.75" customHeight="1">
      <c r="A8" s="72" t="s">
        <v>398</v>
      </c>
      <c r="B8" s="72" t="s">
        <v>399</v>
      </c>
      <c r="C8" s="79">
        <v>-157</v>
      </c>
      <c r="D8" s="79">
        <v>272</v>
      </c>
      <c r="E8" s="79">
        <v>323</v>
      </c>
      <c r="F8" s="79">
        <v>-135</v>
      </c>
      <c r="G8" s="79">
        <v>0</v>
      </c>
      <c r="H8" s="79">
        <v>241</v>
      </c>
      <c r="I8" s="79">
        <v>142</v>
      </c>
      <c r="J8" s="79">
        <v>141</v>
      </c>
      <c r="K8" s="79">
        <v>94</v>
      </c>
      <c r="L8" s="79">
        <v>-118</v>
      </c>
    </row>
    <row r="9" spans="1:12" ht="33.75" customHeight="1">
      <c r="A9" s="72" t="s">
        <v>400</v>
      </c>
      <c r="B9" s="72" t="s">
        <v>401</v>
      </c>
      <c r="C9" s="79">
        <v>125</v>
      </c>
      <c r="D9" s="79">
        <v>58</v>
      </c>
      <c r="E9" s="79">
        <v>17</v>
      </c>
      <c r="F9" s="79">
        <v>-290</v>
      </c>
      <c r="G9" s="79">
        <v>-111</v>
      </c>
      <c r="H9" s="79">
        <v>-62</v>
      </c>
      <c r="I9" s="79">
        <v>-222</v>
      </c>
      <c r="J9" s="79">
        <v>-89</v>
      </c>
      <c r="K9" s="79">
        <v>145</v>
      </c>
      <c r="L9" s="79">
        <v>202</v>
      </c>
    </row>
    <row r="10" spans="1:12" ht="82.5" customHeight="1">
      <c r="A10" s="84" t="s">
        <v>402</v>
      </c>
      <c r="B10" s="72" t="s">
        <v>403</v>
      </c>
      <c r="C10" s="79">
        <v>-22</v>
      </c>
      <c r="D10" s="79">
        <v>-16</v>
      </c>
      <c r="E10" s="79">
        <v>-112</v>
      </c>
      <c r="F10" s="79">
        <v>-4</v>
      </c>
      <c r="G10" s="79">
        <v>-17</v>
      </c>
      <c r="H10" s="79">
        <v>6</v>
      </c>
      <c r="I10" s="79">
        <v>-5</v>
      </c>
      <c r="J10" s="79">
        <v>3</v>
      </c>
      <c r="K10" s="79">
        <v>8</v>
      </c>
      <c r="L10" s="79">
        <v>5</v>
      </c>
    </row>
    <row r="11" spans="1:12" ht="82.5" customHeight="1">
      <c r="A11" s="72" t="s">
        <v>404</v>
      </c>
      <c r="B11" s="72" t="s">
        <v>405</v>
      </c>
      <c r="C11" s="79" t="s">
        <v>599</v>
      </c>
      <c r="D11" s="79" t="s">
        <v>599</v>
      </c>
      <c r="E11" s="79">
        <v>95</v>
      </c>
      <c r="F11" s="79">
        <v>143</v>
      </c>
      <c r="G11" s="79">
        <v>109</v>
      </c>
      <c r="H11" s="79">
        <v>179</v>
      </c>
      <c r="I11" s="79">
        <v>168</v>
      </c>
      <c r="J11" s="79">
        <v>179</v>
      </c>
      <c r="K11" s="79">
        <v>173</v>
      </c>
      <c r="L11" s="79">
        <v>195</v>
      </c>
    </row>
    <row r="12" spans="1:12" ht="64.5" customHeight="1">
      <c r="A12" s="72" t="s">
        <v>406</v>
      </c>
      <c r="B12" s="72" t="s">
        <v>407</v>
      </c>
      <c r="C12" s="79">
        <v>-305</v>
      </c>
      <c r="D12" s="79">
        <v>-208</v>
      </c>
      <c r="E12" s="79">
        <v>-39</v>
      </c>
      <c r="F12" s="79">
        <v>-32</v>
      </c>
      <c r="G12" s="79">
        <v>-96</v>
      </c>
      <c r="H12" s="79">
        <v>35</v>
      </c>
      <c r="I12" s="79">
        <v>270</v>
      </c>
      <c r="J12" s="79">
        <v>-143</v>
      </c>
      <c r="K12" s="79">
        <v>-17</v>
      </c>
      <c r="L12" s="79">
        <v>-95</v>
      </c>
    </row>
    <row r="13" spans="1:12" ht="44.25" customHeight="1">
      <c r="A13" s="72" t="s">
        <v>408</v>
      </c>
      <c r="B13" s="72" t="s">
        <v>409</v>
      </c>
      <c r="C13" s="79">
        <v>-244</v>
      </c>
      <c r="D13" s="79" t="s">
        <v>599</v>
      </c>
      <c r="E13" s="79">
        <v>-35</v>
      </c>
      <c r="F13" s="79" t="s">
        <v>599</v>
      </c>
      <c r="G13" s="79" t="s">
        <v>599</v>
      </c>
      <c r="H13" s="79">
        <v>-394</v>
      </c>
      <c r="I13" s="79">
        <v>-825</v>
      </c>
      <c r="J13" s="79">
        <v>-7</v>
      </c>
      <c r="K13" s="79">
        <v>-2789</v>
      </c>
      <c r="L13" s="79">
        <v>-1016</v>
      </c>
    </row>
    <row r="14" spans="1:12" ht="44.25" customHeight="1">
      <c r="A14" s="72" t="s">
        <v>410</v>
      </c>
      <c r="B14" s="72" t="s">
        <v>411</v>
      </c>
      <c r="C14" s="79" t="s">
        <v>599</v>
      </c>
      <c r="D14" s="79" t="s">
        <v>599</v>
      </c>
      <c r="E14" s="79" t="s">
        <v>599</v>
      </c>
      <c r="F14" s="79">
        <v>76</v>
      </c>
      <c r="G14" s="79">
        <v>15</v>
      </c>
      <c r="H14" s="79">
        <v>20</v>
      </c>
      <c r="I14" s="79">
        <v>7</v>
      </c>
      <c r="J14" s="79">
        <v>124</v>
      </c>
      <c r="K14" s="79">
        <v>12381</v>
      </c>
      <c r="L14" s="79">
        <v>0</v>
      </c>
    </row>
    <row r="15" spans="1:12" ht="67.5" customHeight="1">
      <c r="A15" s="72" t="s">
        <v>412</v>
      </c>
      <c r="B15" s="72" t="s">
        <v>413</v>
      </c>
      <c r="C15" s="79" t="s">
        <v>599</v>
      </c>
      <c r="D15" s="79">
        <v>-291</v>
      </c>
      <c r="E15" s="79" t="s">
        <v>599</v>
      </c>
      <c r="F15" s="79" t="s">
        <v>599</v>
      </c>
      <c r="G15" s="79" t="s">
        <v>599</v>
      </c>
      <c r="H15" s="79" t="s">
        <v>599</v>
      </c>
      <c r="I15" s="79">
        <v>-188</v>
      </c>
      <c r="J15" s="79">
        <v>-24</v>
      </c>
      <c r="K15" s="79" t="s">
        <v>599</v>
      </c>
      <c r="L15" s="79" t="s">
        <v>599</v>
      </c>
    </row>
    <row r="16" spans="1:12" ht="44.25" customHeight="1">
      <c r="A16" s="72" t="s">
        <v>414</v>
      </c>
      <c r="B16" s="72" t="s">
        <v>415</v>
      </c>
      <c r="C16" s="79" t="s">
        <v>599</v>
      </c>
      <c r="D16" s="79" t="s">
        <v>599</v>
      </c>
      <c r="E16" s="79" t="s">
        <v>599</v>
      </c>
      <c r="F16" s="79">
        <v>-525</v>
      </c>
      <c r="G16" s="79" t="s">
        <v>599</v>
      </c>
      <c r="H16" s="79" t="s">
        <v>599</v>
      </c>
      <c r="I16" s="79" t="s">
        <v>599</v>
      </c>
      <c r="J16" s="79" t="s">
        <v>599</v>
      </c>
      <c r="K16" s="79">
        <v>-112</v>
      </c>
      <c r="L16" s="79" t="s">
        <v>599</v>
      </c>
    </row>
    <row r="17" spans="1:12" ht="67.5" customHeight="1">
      <c r="A17" s="72" t="s">
        <v>416</v>
      </c>
      <c r="B17" s="72" t="s">
        <v>417</v>
      </c>
      <c r="C17" s="79">
        <v>-166</v>
      </c>
      <c r="D17" s="79">
        <v>-133</v>
      </c>
      <c r="E17" s="79">
        <v>-302</v>
      </c>
      <c r="F17" s="79">
        <v>-468</v>
      </c>
      <c r="G17" s="79">
        <v>-242</v>
      </c>
      <c r="H17" s="79">
        <v>-193</v>
      </c>
      <c r="I17" s="79">
        <v>-223</v>
      </c>
      <c r="J17" s="79">
        <v>-88</v>
      </c>
      <c r="K17" s="79">
        <v>-353</v>
      </c>
      <c r="L17" s="79">
        <v>-462</v>
      </c>
    </row>
    <row r="18" spans="1:12" ht="21" customHeight="1">
      <c r="A18" s="72" t="s">
        <v>370</v>
      </c>
      <c r="B18" s="72" t="s">
        <v>371</v>
      </c>
      <c r="C18" s="79"/>
      <c r="D18" s="79"/>
      <c r="E18" s="79"/>
      <c r="F18" s="79"/>
      <c r="G18" s="79">
        <v>1017</v>
      </c>
      <c r="H18" s="79" t="s">
        <v>599</v>
      </c>
      <c r="I18" s="79">
        <v>520</v>
      </c>
      <c r="J18" s="79">
        <v>603</v>
      </c>
      <c r="K18" s="79" t="s">
        <v>599</v>
      </c>
      <c r="L18" s="79">
        <v>232</v>
      </c>
    </row>
    <row r="19" spans="1:12" ht="44.25" customHeight="1">
      <c r="A19" s="72" t="s">
        <v>418</v>
      </c>
      <c r="B19" s="72" t="s">
        <v>419</v>
      </c>
      <c r="C19" s="79" t="s">
        <v>599</v>
      </c>
      <c r="D19" s="79" t="s">
        <v>599</v>
      </c>
      <c r="E19" s="79" t="s">
        <v>599</v>
      </c>
      <c r="F19" s="79">
        <v>232</v>
      </c>
      <c r="G19" s="79" t="s">
        <v>599</v>
      </c>
      <c r="H19" s="79" t="s">
        <v>599</v>
      </c>
      <c r="I19" s="79" t="s">
        <v>599</v>
      </c>
      <c r="J19" s="79" t="s">
        <v>599</v>
      </c>
      <c r="K19" s="79" t="s">
        <v>599</v>
      </c>
      <c r="L19" s="79" t="s">
        <v>599</v>
      </c>
    </row>
    <row r="20" spans="1:12" ht="21" customHeight="1">
      <c r="A20" s="72" t="s">
        <v>328</v>
      </c>
      <c r="B20" s="72" t="s">
        <v>329</v>
      </c>
      <c r="C20" s="79" t="s">
        <v>599</v>
      </c>
      <c r="D20" s="79" t="s">
        <v>599</v>
      </c>
      <c r="E20" s="79" t="s">
        <v>599</v>
      </c>
      <c r="F20" s="79" t="s">
        <v>599</v>
      </c>
      <c r="G20" s="79" t="s">
        <v>599</v>
      </c>
      <c r="H20" s="79">
        <v>-729</v>
      </c>
      <c r="I20" s="79" t="s">
        <v>599</v>
      </c>
      <c r="J20" s="79">
        <v>-1332</v>
      </c>
      <c r="K20" s="79">
        <v>-20</v>
      </c>
      <c r="L20" s="79">
        <v>-21</v>
      </c>
    </row>
    <row r="21" spans="1:12" ht="44.25" customHeight="1">
      <c r="A21" s="72" t="s">
        <v>420</v>
      </c>
      <c r="B21" s="72" t="s">
        <v>421</v>
      </c>
      <c r="C21" s="79">
        <v>-162</v>
      </c>
      <c r="D21" s="79">
        <v>-187</v>
      </c>
      <c r="E21" s="79">
        <v>-177</v>
      </c>
      <c r="F21" s="79">
        <v>-193</v>
      </c>
      <c r="G21" s="79">
        <v>-189</v>
      </c>
      <c r="H21" s="79">
        <v>-231</v>
      </c>
      <c r="I21" s="79">
        <v>-281</v>
      </c>
      <c r="J21" s="79">
        <v>-397</v>
      </c>
      <c r="K21" s="79">
        <v>-478</v>
      </c>
      <c r="L21" s="79">
        <v>-502</v>
      </c>
    </row>
    <row r="22" spans="1:12" ht="21" customHeight="1">
      <c r="A22" s="72" t="s">
        <v>334</v>
      </c>
      <c r="B22" s="72" t="s">
        <v>335</v>
      </c>
      <c r="C22" s="79">
        <v>366</v>
      </c>
      <c r="D22" s="79">
        <v>226</v>
      </c>
      <c r="E22" s="79">
        <v>156</v>
      </c>
      <c r="F22" s="79">
        <v>161</v>
      </c>
      <c r="G22" s="79">
        <v>159</v>
      </c>
      <c r="H22" s="79">
        <v>129</v>
      </c>
      <c r="I22" s="79">
        <v>73</v>
      </c>
      <c r="J22" s="79">
        <v>88</v>
      </c>
      <c r="K22" s="79">
        <v>120</v>
      </c>
      <c r="L22" s="79">
        <v>133</v>
      </c>
    </row>
    <row r="23" spans="1:12" ht="44.25" customHeight="1">
      <c r="A23" s="72" t="s">
        <v>336</v>
      </c>
      <c r="B23" s="72" t="s">
        <v>422</v>
      </c>
      <c r="C23" s="79">
        <v>19</v>
      </c>
      <c r="D23" s="79">
        <v>12</v>
      </c>
      <c r="E23" s="79">
        <v>10</v>
      </c>
      <c r="F23" s="79">
        <v>15</v>
      </c>
      <c r="G23" s="79">
        <v>6</v>
      </c>
      <c r="H23" s="79">
        <v>6</v>
      </c>
      <c r="I23" s="79">
        <v>6</v>
      </c>
      <c r="J23" s="79">
        <v>1</v>
      </c>
      <c r="K23" s="79">
        <v>2</v>
      </c>
      <c r="L23" s="79">
        <v>2</v>
      </c>
    </row>
    <row r="24" spans="1:12" ht="44.25" customHeight="1">
      <c r="A24" s="72" t="s">
        <v>423</v>
      </c>
      <c r="B24" s="72" t="s">
        <v>424</v>
      </c>
      <c r="C24" s="79">
        <v>-897</v>
      </c>
      <c r="D24" s="79">
        <v>-3187</v>
      </c>
      <c r="E24" s="79">
        <v>-2042</v>
      </c>
      <c r="F24" s="79">
        <v>1673</v>
      </c>
      <c r="G24" s="79">
        <v>-295</v>
      </c>
      <c r="H24" s="79">
        <v>-8940</v>
      </c>
      <c r="I24" s="79">
        <v>-8442</v>
      </c>
      <c r="J24" s="79">
        <v>-4169</v>
      </c>
      <c r="K24" s="79">
        <v>4423</v>
      </c>
      <c r="L24" s="79">
        <v>2467</v>
      </c>
    </row>
    <row r="25" spans="1:12" ht="44.25" customHeight="1">
      <c r="A25" s="72" t="s">
        <v>425</v>
      </c>
      <c r="B25" s="72" t="s">
        <v>426</v>
      </c>
      <c r="C25" s="79" t="s">
        <v>599</v>
      </c>
      <c r="D25" s="79" t="s">
        <v>599</v>
      </c>
      <c r="E25" s="79" t="s">
        <v>599</v>
      </c>
      <c r="F25" s="79" t="s">
        <v>599</v>
      </c>
      <c r="G25" s="79" t="s">
        <v>599</v>
      </c>
      <c r="H25" s="79">
        <v>-1846</v>
      </c>
      <c r="I25" s="79">
        <v>-9522</v>
      </c>
      <c r="J25" s="79">
        <v>-7559</v>
      </c>
      <c r="K25" s="79">
        <v>2233</v>
      </c>
      <c r="L25" s="79">
        <v>1575</v>
      </c>
    </row>
    <row r="26" spans="1:12" ht="44.25" customHeight="1">
      <c r="A26" s="72" t="s">
        <v>427</v>
      </c>
      <c r="B26" s="72" t="s">
        <v>428</v>
      </c>
      <c r="C26" s="79">
        <v>-3258</v>
      </c>
      <c r="D26" s="79">
        <v>4378</v>
      </c>
      <c r="E26" s="79">
        <v>1215</v>
      </c>
      <c r="F26" s="79">
        <v>-768</v>
      </c>
      <c r="G26" s="79">
        <v>-2576</v>
      </c>
      <c r="H26" s="79">
        <v>5000</v>
      </c>
      <c r="I26" s="79">
        <v>4857</v>
      </c>
      <c r="J26" s="79">
        <v>-3971</v>
      </c>
      <c r="K26" s="79">
        <v>-13855</v>
      </c>
      <c r="L26" s="79">
        <v>-3685</v>
      </c>
    </row>
    <row r="27" spans="1:12" ht="90" customHeight="1">
      <c r="A27" s="72" t="s">
        <v>429</v>
      </c>
      <c r="B27" s="72" t="s">
        <v>430</v>
      </c>
      <c r="C27" s="79">
        <v>614</v>
      </c>
      <c r="D27" s="79">
        <v>57</v>
      </c>
      <c r="E27" s="79">
        <v>-589</v>
      </c>
      <c r="F27" s="79">
        <v>-976</v>
      </c>
      <c r="G27" s="79">
        <v>269</v>
      </c>
      <c r="H27" s="79">
        <v>-610</v>
      </c>
      <c r="I27" s="79">
        <v>-1347</v>
      </c>
      <c r="J27" s="79">
        <v>1233</v>
      </c>
      <c r="K27" s="79">
        <v>356</v>
      </c>
      <c r="L27" s="79">
        <v>-893</v>
      </c>
    </row>
    <row r="28" spans="1:12" ht="67.5" customHeight="1">
      <c r="A28" s="72" t="s">
        <v>431</v>
      </c>
      <c r="B28" s="72" t="s">
        <v>432</v>
      </c>
      <c r="C28" s="79">
        <v>-889</v>
      </c>
      <c r="D28" s="79">
        <v>330</v>
      </c>
      <c r="E28" s="79">
        <v>4184</v>
      </c>
      <c r="F28" s="79">
        <v>311</v>
      </c>
      <c r="G28" s="79">
        <v>684</v>
      </c>
      <c r="H28" s="79">
        <v>12262</v>
      </c>
      <c r="I28" s="79">
        <v>-4878</v>
      </c>
      <c r="J28" s="79">
        <v>2997</v>
      </c>
      <c r="K28" s="79">
        <v>-1422</v>
      </c>
      <c r="L28" s="79">
        <v>-6419</v>
      </c>
    </row>
    <row r="29" spans="1:12" ht="21" customHeight="1">
      <c r="A29" s="72" t="s">
        <v>35</v>
      </c>
      <c r="B29" s="72" t="s">
        <v>433</v>
      </c>
      <c r="C29" s="79">
        <v>-60</v>
      </c>
      <c r="D29" s="79">
        <v>1471</v>
      </c>
      <c r="E29" s="79">
        <v>524</v>
      </c>
      <c r="F29" s="79">
        <v>1857</v>
      </c>
      <c r="G29" s="79">
        <v>849</v>
      </c>
      <c r="H29" s="79">
        <v>-1110</v>
      </c>
      <c r="I29" s="79">
        <v>571</v>
      </c>
      <c r="J29" s="79">
        <v>300</v>
      </c>
      <c r="K29" s="79">
        <v>171</v>
      </c>
      <c r="L29" s="79">
        <v>-763</v>
      </c>
    </row>
    <row r="30" spans="1:12" ht="21" customHeight="1">
      <c r="A30" s="88" t="s">
        <v>434</v>
      </c>
      <c r="B30" s="88" t="s">
        <v>435</v>
      </c>
      <c r="C30" s="143">
        <v>962</v>
      </c>
      <c r="D30" s="143">
        <v>7454</v>
      </c>
      <c r="E30" s="143">
        <v>5862</v>
      </c>
      <c r="F30" s="143">
        <v>5504</v>
      </c>
      <c r="G30" s="143">
        <v>5953</v>
      </c>
      <c r="H30" s="143">
        <v>24750</v>
      </c>
      <c r="I30" s="143">
        <v>9322</v>
      </c>
      <c r="J30" s="143">
        <v>22109</v>
      </c>
      <c r="K30" s="143">
        <v>31202</v>
      </c>
      <c r="L30" s="143">
        <v>25830</v>
      </c>
    </row>
    <row r="31" spans="1:12" ht="44.25" customHeight="1">
      <c r="A31" s="106" t="s">
        <v>436</v>
      </c>
      <c r="B31" s="106" t="s">
        <v>437</v>
      </c>
      <c r="C31" s="146">
        <v>169</v>
      </c>
      <c r="D31" s="146">
        <v>196</v>
      </c>
      <c r="E31" s="146">
        <v>184</v>
      </c>
      <c r="F31" s="146">
        <v>200</v>
      </c>
      <c r="G31" s="146">
        <v>189</v>
      </c>
      <c r="H31" s="79">
        <v>231</v>
      </c>
      <c r="I31" s="79">
        <v>248</v>
      </c>
      <c r="J31" s="79">
        <v>428</v>
      </c>
      <c r="K31" s="79">
        <v>480</v>
      </c>
      <c r="L31" s="79">
        <v>503</v>
      </c>
    </row>
    <row r="32" spans="1:12" ht="21" customHeight="1">
      <c r="A32" s="72" t="s">
        <v>438</v>
      </c>
      <c r="B32" s="72" t="s">
        <v>439</v>
      </c>
      <c r="C32" s="79">
        <v>-368</v>
      </c>
      <c r="D32" s="79">
        <v>-228</v>
      </c>
      <c r="E32" s="79">
        <v>-161</v>
      </c>
      <c r="F32" s="79">
        <v>-158</v>
      </c>
      <c r="G32" s="79">
        <v>-172</v>
      </c>
      <c r="H32" s="79">
        <v>-126</v>
      </c>
      <c r="I32" s="79">
        <v>-73</v>
      </c>
      <c r="J32" s="79">
        <v>-71</v>
      </c>
      <c r="K32" s="79">
        <v>-136</v>
      </c>
      <c r="L32" s="79">
        <v>-93</v>
      </c>
    </row>
    <row r="33" spans="1:12" ht="67.5" customHeight="1">
      <c r="A33" s="72" t="s">
        <v>440</v>
      </c>
      <c r="B33" s="72" t="s">
        <v>441</v>
      </c>
      <c r="C33" s="79">
        <v>-19</v>
      </c>
      <c r="D33" s="79">
        <v>-12</v>
      </c>
      <c r="E33" s="79">
        <v>-10</v>
      </c>
      <c r="F33" s="79">
        <v>-15</v>
      </c>
      <c r="G33" s="79">
        <v>-6</v>
      </c>
      <c r="H33" s="79">
        <v>-6</v>
      </c>
      <c r="I33" s="79">
        <v>-6</v>
      </c>
      <c r="J33" s="79">
        <v>-1</v>
      </c>
      <c r="K33" s="79">
        <v>-2</v>
      </c>
      <c r="L33" s="79">
        <v>-2</v>
      </c>
    </row>
    <row r="34" spans="1:12" ht="21" customHeight="1">
      <c r="A34" s="72" t="s">
        <v>442</v>
      </c>
      <c r="B34" s="72" t="s">
        <v>443</v>
      </c>
      <c r="C34" s="79">
        <v>-1318</v>
      </c>
      <c r="D34" s="79">
        <v>-885</v>
      </c>
      <c r="E34" s="79">
        <v>-1117</v>
      </c>
      <c r="F34" s="79">
        <v>-1788</v>
      </c>
      <c r="G34" s="79">
        <v>-2605</v>
      </c>
      <c r="H34" s="79">
        <v>-2245</v>
      </c>
      <c r="I34" s="79">
        <v>-6139</v>
      </c>
      <c r="J34" s="79">
        <v>-7183</v>
      </c>
      <c r="K34" s="79">
        <v>-9772</v>
      </c>
      <c r="L34" s="79">
        <v>-10259</v>
      </c>
    </row>
    <row r="35" spans="1:12" ht="21" customHeight="1">
      <c r="A35" s="72" t="s">
        <v>444</v>
      </c>
      <c r="B35" s="72" t="s">
        <v>445</v>
      </c>
      <c r="C35" s="79"/>
      <c r="D35" s="79"/>
      <c r="E35" s="79"/>
      <c r="F35" s="79"/>
      <c r="G35" s="79"/>
      <c r="H35" s="79"/>
      <c r="I35" s="79"/>
      <c r="J35" s="79">
        <v>20</v>
      </c>
      <c r="K35" s="79">
        <v>1332</v>
      </c>
      <c r="L35" s="79">
        <v>21</v>
      </c>
    </row>
    <row r="36" spans="1:12" ht="50.25" customHeight="1">
      <c r="A36" s="103" t="s">
        <v>446</v>
      </c>
      <c r="B36" s="103" t="s">
        <v>447</v>
      </c>
      <c r="C36" s="145">
        <v>-573</v>
      </c>
      <c r="D36" s="145">
        <v>6524</v>
      </c>
      <c r="E36" s="145">
        <v>4757</v>
      </c>
      <c r="F36" s="145">
        <v>3742</v>
      </c>
      <c r="G36" s="145">
        <v>3358</v>
      </c>
      <c r="H36" s="145">
        <v>22603</v>
      </c>
      <c r="I36" s="145">
        <v>3351</v>
      </c>
      <c r="J36" s="145">
        <v>15301</v>
      </c>
      <c r="K36" s="145">
        <v>23104</v>
      </c>
      <c r="L36" s="145">
        <v>16000</v>
      </c>
    </row>
    <row r="37" spans="1:12" ht="21" customHeight="1">
      <c r="A37" s="78"/>
      <c r="B37" s="78"/>
      <c r="C37" s="79"/>
      <c r="D37" s="79"/>
      <c r="E37" s="79"/>
      <c r="F37" s="79"/>
      <c r="G37" s="79"/>
      <c r="H37" s="79"/>
      <c r="I37" s="79"/>
      <c r="J37" s="79"/>
      <c r="K37" s="79"/>
      <c r="L37" s="79"/>
    </row>
    <row r="38" spans="1:12" ht="21" customHeight="1">
      <c r="C38" s="79"/>
      <c r="D38" s="79"/>
      <c r="E38" s="79"/>
      <c r="F38" s="79"/>
      <c r="G38" s="79"/>
      <c r="H38" s="79"/>
      <c r="I38" s="79"/>
      <c r="J38" s="79"/>
      <c r="K38" s="79"/>
      <c r="L38" s="79"/>
    </row>
    <row r="39" spans="1:12" ht="21" customHeight="1">
      <c r="B39" s="78"/>
      <c r="C39" s="79"/>
      <c r="D39" s="79"/>
      <c r="E39" s="79"/>
      <c r="F39" s="79"/>
      <c r="G39" s="79"/>
      <c r="H39" s="79"/>
      <c r="I39" s="79"/>
      <c r="J39" s="79"/>
      <c r="K39" s="79"/>
      <c r="L39" s="79"/>
    </row>
    <row r="40" spans="1:12" ht="21" customHeight="1">
      <c r="C40" s="154"/>
      <c r="D40" s="154"/>
      <c r="E40" s="154"/>
      <c r="F40" s="154"/>
      <c r="G40" s="154"/>
      <c r="H40" s="154"/>
      <c r="I40" s="154"/>
      <c r="J40" s="154"/>
      <c r="K40" s="154"/>
      <c r="L40" s="154"/>
    </row>
    <row r="41" spans="1:12" ht="21" customHeight="1">
      <c r="C41" s="97"/>
      <c r="D41" s="97"/>
      <c r="E41" s="97"/>
      <c r="F41" s="97"/>
      <c r="G41" s="97"/>
      <c r="H41" s="97"/>
      <c r="I41" s="97"/>
      <c r="J41" s="97"/>
      <c r="K41" s="97"/>
      <c r="L41" s="97"/>
    </row>
  </sheetData>
  <phoneticPr fontId="30"/>
  <pageMargins left="0.70866141732283472" right="0.70866141732283472" top="0.74803149606299213" bottom="0.74803149606299213" header="0.51181102362204722" footer="0.51181102362204722"/>
  <pageSetup paperSize="9" scale="40" orientation="portrait" horizontalDpi="300" verticalDpi="300" r:id="rId1"/>
  <headerFooter>
    <oddFooter>&amp;R&amp;"Yu Gothic UI,標準"&amp;16&amp;A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L38"/>
  <sheetViews>
    <sheetView zoomScale="70" zoomScaleNormal="70" workbookViewId="0"/>
  </sheetViews>
  <sheetFormatPr defaultColWidth="8.875" defaultRowHeight="20.25"/>
  <cols>
    <col min="1" max="1" width="41.125" style="72" customWidth="1"/>
    <col min="2" max="2" width="33.875" style="72" customWidth="1"/>
    <col min="3" max="12" width="14" style="64" customWidth="1"/>
    <col min="13" max="13" width="8.875" style="64" customWidth="1"/>
    <col min="14" max="16384" width="8.875" style="64"/>
  </cols>
  <sheetData>
    <row r="1" spans="1:12" ht="36" customHeight="1">
      <c r="A1" s="213" t="s">
        <v>392</v>
      </c>
      <c r="B1" s="213"/>
      <c r="C1" s="213"/>
      <c r="D1" s="213"/>
      <c r="E1" s="213"/>
      <c r="F1" s="213"/>
      <c r="G1" s="107"/>
      <c r="H1" s="107"/>
      <c r="I1" s="107"/>
      <c r="J1" s="107"/>
      <c r="K1" s="107"/>
      <c r="L1" s="107"/>
    </row>
    <row r="2" spans="1:12" ht="21" customHeight="1">
      <c r="A2" s="74"/>
      <c r="B2" s="74"/>
    </row>
    <row r="3" spans="1:12" s="213" customFormat="1" ht="21" customHeight="1">
      <c r="A3" s="73"/>
      <c r="B3" s="73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2" ht="21" customHeight="1">
      <c r="A4" s="74" t="s">
        <v>448</v>
      </c>
      <c r="B4" s="108" t="s">
        <v>449</v>
      </c>
      <c r="D4" s="75"/>
      <c r="E4" s="75"/>
      <c r="F4" s="75"/>
      <c r="J4" s="75"/>
      <c r="L4" s="154" t="s">
        <v>5</v>
      </c>
    </row>
    <row r="5" spans="1:12" ht="21" customHeight="1">
      <c r="A5" s="74"/>
      <c r="B5" s="74"/>
      <c r="C5" s="81" t="s">
        <v>9</v>
      </c>
      <c r="D5" s="82" t="s">
        <v>10</v>
      </c>
      <c r="E5" s="82" t="s">
        <v>11</v>
      </c>
      <c r="F5" s="82" t="s">
        <v>12</v>
      </c>
      <c r="G5" s="82" t="s">
        <v>13</v>
      </c>
      <c r="H5" s="82" t="s">
        <v>14</v>
      </c>
      <c r="I5" s="82" t="s">
        <v>15</v>
      </c>
      <c r="J5" s="82" t="s">
        <v>16</v>
      </c>
      <c r="K5" s="82" t="s">
        <v>17</v>
      </c>
      <c r="L5" s="83" t="s">
        <v>18</v>
      </c>
    </row>
    <row r="6" spans="1:12" ht="36.75" customHeight="1">
      <c r="A6" s="73" t="s">
        <v>450</v>
      </c>
      <c r="B6" s="73" t="s">
        <v>451</v>
      </c>
      <c r="C6" s="79">
        <v>-5</v>
      </c>
      <c r="D6" s="79">
        <v>470</v>
      </c>
      <c r="E6" s="79">
        <v>65</v>
      </c>
      <c r="F6" s="79">
        <v>-125</v>
      </c>
      <c r="G6" s="79">
        <v>-471</v>
      </c>
      <c r="H6" s="79">
        <v>-5</v>
      </c>
      <c r="I6" s="79">
        <v>-272</v>
      </c>
      <c r="J6" s="79">
        <v>744</v>
      </c>
      <c r="K6" s="79">
        <v>135</v>
      </c>
      <c r="L6" s="79">
        <v>-21</v>
      </c>
    </row>
    <row r="7" spans="1:12" ht="36.75" customHeight="1">
      <c r="A7" s="84" t="s">
        <v>452</v>
      </c>
      <c r="B7" s="72" t="s">
        <v>453</v>
      </c>
      <c r="C7" s="79" t="s">
        <v>599</v>
      </c>
      <c r="D7" s="79" t="s">
        <v>599</v>
      </c>
      <c r="E7" s="79" t="s">
        <v>599</v>
      </c>
      <c r="F7" s="79" t="s">
        <v>599</v>
      </c>
      <c r="G7" s="79" t="s">
        <v>599</v>
      </c>
      <c r="H7" s="79" t="s">
        <v>599</v>
      </c>
      <c r="I7" s="79">
        <v>-134</v>
      </c>
      <c r="J7" s="79">
        <v>-15736</v>
      </c>
      <c r="K7" s="79" t="s">
        <v>599</v>
      </c>
      <c r="L7" s="79" t="s">
        <v>599</v>
      </c>
    </row>
    <row r="8" spans="1:12" ht="36.75" customHeight="1">
      <c r="A8" s="72" t="s">
        <v>454</v>
      </c>
      <c r="B8" s="72" t="s">
        <v>455</v>
      </c>
      <c r="C8" s="79">
        <v>418</v>
      </c>
      <c r="D8" s="79" t="s">
        <v>599</v>
      </c>
      <c r="E8" s="79">
        <v>135</v>
      </c>
      <c r="F8" s="79" t="s">
        <v>599</v>
      </c>
      <c r="G8" s="79" t="s">
        <v>599</v>
      </c>
      <c r="H8" s="79">
        <v>864</v>
      </c>
      <c r="I8" s="79">
        <v>863</v>
      </c>
      <c r="J8" s="79">
        <v>12</v>
      </c>
      <c r="K8" s="79">
        <v>3041</v>
      </c>
      <c r="L8" s="79">
        <v>1122</v>
      </c>
    </row>
    <row r="9" spans="1:12" ht="36.75" customHeight="1">
      <c r="A9" s="72" t="s">
        <v>456</v>
      </c>
      <c r="B9" s="72" t="s">
        <v>457</v>
      </c>
      <c r="C9" s="79" t="s">
        <v>599</v>
      </c>
      <c r="D9" s="79" t="s">
        <v>599</v>
      </c>
      <c r="E9" s="79">
        <v>-293</v>
      </c>
      <c r="F9" s="79">
        <v>-70</v>
      </c>
      <c r="G9" s="79" t="s">
        <v>599</v>
      </c>
      <c r="H9" s="79" t="s">
        <v>599</v>
      </c>
      <c r="I9" s="79" t="s">
        <v>599</v>
      </c>
      <c r="J9" s="79" t="s">
        <v>599</v>
      </c>
      <c r="K9" s="79" t="s">
        <v>599</v>
      </c>
      <c r="L9" s="79" t="s">
        <v>599</v>
      </c>
    </row>
    <row r="10" spans="1:12" ht="36.75" customHeight="1">
      <c r="A10" s="72" t="s">
        <v>458</v>
      </c>
      <c r="B10" s="72" t="s">
        <v>459</v>
      </c>
      <c r="C10" s="79" t="s">
        <v>599</v>
      </c>
      <c r="D10" s="79">
        <v>946</v>
      </c>
      <c r="E10" s="79" t="s">
        <v>599</v>
      </c>
      <c r="F10" s="79" t="s">
        <v>599</v>
      </c>
      <c r="G10" s="79" t="s">
        <v>599</v>
      </c>
      <c r="H10" s="79" t="s">
        <v>599</v>
      </c>
      <c r="I10" s="79">
        <v>217</v>
      </c>
      <c r="J10" s="79">
        <v>24</v>
      </c>
      <c r="K10" s="79" t="s">
        <v>599</v>
      </c>
      <c r="L10" s="79" t="s">
        <v>599</v>
      </c>
    </row>
    <row r="11" spans="1:12" ht="36.75" customHeight="1">
      <c r="A11" s="72" t="s">
        <v>460</v>
      </c>
      <c r="B11" s="72" t="s">
        <v>461</v>
      </c>
      <c r="C11" s="79">
        <v>-2514</v>
      </c>
      <c r="D11" s="79">
        <v>-1562</v>
      </c>
      <c r="E11" s="79">
        <v>-1287</v>
      </c>
      <c r="F11" s="79">
        <v>-2637</v>
      </c>
      <c r="G11" s="79">
        <v>-6649</v>
      </c>
      <c r="H11" s="79">
        <v>-1159</v>
      </c>
      <c r="I11" s="79">
        <v>-6028</v>
      </c>
      <c r="J11" s="79">
        <v>-3243</v>
      </c>
      <c r="K11" s="79">
        <v>-2960</v>
      </c>
      <c r="L11" s="79">
        <v>-13489</v>
      </c>
    </row>
    <row r="12" spans="1:12" ht="36.75" customHeight="1">
      <c r="A12" s="72" t="s">
        <v>462</v>
      </c>
      <c r="B12" s="72" t="s">
        <v>463</v>
      </c>
      <c r="C12" s="79">
        <v>1182</v>
      </c>
      <c r="D12" s="79">
        <v>661</v>
      </c>
      <c r="E12" s="79">
        <v>153</v>
      </c>
      <c r="F12" s="79">
        <v>155</v>
      </c>
      <c r="G12" s="79">
        <v>241</v>
      </c>
      <c r="H12" s="79">
        <v>62</v>
      </c>
      <c r="I12" s="79">
        <v>87</v>
      </c>
      <c r="J12" s="79">
        <v>212</v>
      </c>
      <c r="K12" s="79">
        <v>96</v>
      </c>
      <c r="L12" s="79">
        <v>191</v>
      </c>
    </row>
    <row r="13" spans="1:12" ht="36.75" customHeight="1">
      <c r="A13" s="72" t="s">
        <v>464</v>
      </c>
      <c r="B13" s="72" t="s">
        <v>465</v>
      </c>
      <c r="C13" s="79">
        <v>-104</v>
      </c>
      <c r="D13" s="79">
        <v>-150</v>
      </c>
      <c r="E13" s="79">
        <v>-200</v>
      </c>
      <c r="F13" s="79">
        <v>-269</v>
      </c>
      <c r="G13" s="79">
        <v>-380</v>
      </c>
      <c r="H13" s="79">
        <v>-356</v>
      </c>
      <c r="I13" s="79">
        <v>-361</v>
      </c>
      <c r="J13" s="79">
        <v>-232</v>
      </c>
      <c r="K13" s="79">
        <v>-1303</v>
      </c>
      <c r="L13" s="79">
        <v>-1606</v>
      </c>
    </row>
    <row r="14" spans="1:12" ht="36.75" customHeight="1">
      <c r="A14" s="72" t="s">
        <v>466</v>
      </c>
      <c r="B14" s="72" t="s">
        <v>467</v>
      </c>
      <c r="C14" s="79" t="s">
        <v>599</v>
      </c>
      <c r="D14" s="79" t="s">
        <v>599</v>
      </c>
      <c r="E14" s="79" t="s">
        <v>599</v>
      </c>
      <c r="F14" s="79" t="s">
        <v>599</v>
      </c>
      <c r="G14" s="79" t="s">
        <v>599</v>
      </c>
      <c r="H14" s="79" t="s">
        <v>599</v>
      </c>
      <c r="I14" s="79" t="s">
        <v>599</v>
      </c>
      <c r="J14" s="79" t="s">
        <v>599</v>
      </c>
      <c r="K14" s="79" t="s">
        <v>599</v>
      </c>
      <c r="L14" s="79" t="s">
        <v>599</v>
      </c>
    </row>
    <row r="15" spans="1:12" ht="36.75" customHeight="1">
      <c r="A15" s="72" t="s">
        <v>468</v>
      </c>
      <c r="B15" s="72" t="s">
        <v>469</v>
      </c>
      <c r="C15" s="79" t="s">
        <v>599</v>
      </c>
      <c r="D15" s="79" t="s">
        <v>599</v>
      </c>
      <c r="E15" s="79" t="s">
        <v>599</v>
      </c>
      <c r="F15" s="79" t="s">
        <v>599</v>
      </c>
      <c r="G15" s="79" t="s">
        <v>599</v>
      </c>
      <c r="H15" s="79" t="s">
        <v>599</v>
      </c>
      <c r="I15" s="79" t="s">
        <v>599</v>
      </c>
      <c r="J15" s="79" t="s">
        <v>599</v>
      </c>
      <c r="K15" s="79" t="s">
        <v>599</v>
      </c>
      <c r="L15" s="79" t="s">
        <v>599</v>
      </c>
    </row>
    <row r="16" spans="1:12" ht="36.75" customHeight="1">
      <c r="A16" s="72" t="s">
        <v>470</v>
      </c>
      <c r="B16" s="72" t="s">
        <v>471</v>
      </c>
      <c r="C16" s="79" t="s">
        <v>599</v>
      </c>
      <c r="D16" s="79" t="s">
        <v>599</v>
      </c>
      <c r="E16" s="79" t="s">
        <v>599</v>
      </c>
      <c r="F16" s="79" t="s">
        <v>599</v>
      </c>
      <c r="G16" s="79" t="s">
        <v>599</v>
      </c>
      <c r="H16" s="79" t="s">
        <v>599</v>
      </c>
      <c r="I16" s="79" t="s">
        <v>599</v>
      </c>
      <c r="J16" s="79" t="s">
        <v>599</v>
      </c>
      <c r="K16" s="79">
        <v>2</v>
      </c>
      <c r="L16" s="79">
        <v>2</v>
      </c>
    </row>
    <row r="17" spans="1:12" ht="36.75" customHeight="1">
      <c r="A17" s="72" t="s">
        <v>472</v>
      </c>
      <c r="B17" s="72" t="s">
        <v>473</v>
      </c>
      <c r="C17" s="79" t="s">
        <v>599</v>
      </c>
      <c r="D17" s="79" t="s">
        <v>599</v>
      </c>
      <c r="E17" s="79" t="s">
        <v>599</v>
      </c>
      <c r="F17" s="79" t="s">
        <v>599</v>
      </c>
      <c r="G17" s="79" t="s">
        <v>599</v>
      </c>
      <c r="H17" s="79" t="s">
        <v>599</v>
      </c>
      <c r="I17" s="79" t="s">
        <v>599</v>
      </c>
      <c r="J17" s="79" t="s">
        <v>599</v>
      </c>
      <c r="K17" s="79">
        <v>-150</v>
      </c>
      <c r="L17" s="79" t="s">
        <v>599</v>
      </c>
    </row>
    <row r="18" spans="1:12" ht="21" customHeight="1">
      <c r="A18" s="72" t="s">
        <v>35</v>
      </c>
      <c r="B18" s="72" t="s">
        <v>433</v>
      </c>
      <c r="C18" s="79">
        <v>-70</v>
      </c>
      <c r="D18" s="79">
        <v>103</v>
      </c>
      <c r="E18" s="79">
        <v>-34</v>
      </c>
      <c r="F18" s="79">
        <v>-128</v>
      </c>
      <c r="G18" s="79">
        <v>271</v>
      </c>
      <c r="H18" s="79">
        <v>-54</v>
      </c>
      <c r="I18" s="79">
        <v>-104</v>
      </c>
      <c r="J18" s="79">
        <v>189</v>
      </c>
      <c r="K18" s="79">
        <v>919</v>
      </c>
      <c r="L18" s="79">
        <f>54+4-20</f>
        <v>38</v>
      </c>
    </row>
    <row r="19" spans="1:12" ht="33.75" customHeight="1">
      <c r="A19" s="215" t="s">
        <v>474</v>
      </c>
      <c r="B19" s="103" t="s">
        <v>475</v>
      </c>
      <c r="C19" s="145">
        <v>-1093</v>
      </c>
      <c r="D19" s="145">
        <v>468</v>
      </c>
      <c r="E19" s="145">
        <v>-1461</v>
      </c>
      <c r="F19" s="145">
        <v>-4172</v>
      </c>
      <c r="G19" s="145">
        <v>-6988</v>
      </c>
      <c r="H19" s="145">
        <v>-648</v>
      </c>
      <c r="I19" s="145">
        <v>-5734</v>
      </c>
      <c r="J19" s="145">
        <v>-18028</v>
      </c>
      <c r="K19" s="145">
        <v>-855</v>
      </c>
      <c r="L19" s="145">
        <v>-13762</v>
      </c>
    </row>
    <row r="20" spans="1:12" ht="21" customHeight="1">
      <c r="C20" s="79"/>
      <c r="D20" s="79"/>
      <c r="E20" s="79"/>
      <c r="F20" s="79"/>
      <c r="G20" s="79"/>
      <c r="H20" s="79"/>
      <c r="I20" s="79"/>
      <c r="J20" s="79"/>
      <c r="K20" s="79"/>
      <c r="L20" s="79"/>
    </row>
    <row r="21" spans="1:12" ht="21" customHeight="1">
      <c r="A21" s="78" t="s">
        <v>476</v>
      </c>
      <c r="B21" s="109" t="s">
        <v>477</v>
      </c>
      <c r="D21" s="75"/>
      <c r="E21" s="75"/>
      <c r="F21" s="75"/>
      <c r="L21" s="154" t="s">
        <v>5</v>
      </c>
    </row>
    <row r="22" spans="1:12" ht="21" customHeight="1">
      <c r="A22" s="78"/>
      <c r="B22" s="78"/>
      <c r="C22" s="81" t="s">
        <v>9</v>
      </c>
      <c r="D22" s="82" t="s">
        <v>10</v>
      </c>
      <c r="E22" s="82" t="s">
        <v>11</v>
      </c>
      <c r="F22" s="82" t="s">
        <v>12</v>
      </c>
      <c r="G22" s="82" t="s">
        <v>13</v>
      </c>
      <c r="H22" s="82" t="s">
        <v>14</v>
      </c>
      <c r="I22" s="82" t="s">
        <v>15</v>
      </c>
      <c r="J22" s="82" t="s">
        <v>16</v>
      </c>
      <c r="K22" s="82" t="s">
        <v>17</v>
      </c>
      <c r="L22" s="83" t="s">
        <v>18</v>
      </c>
    </row>
    <row r="23" spans="1:12" ht="37.5" customHeight="1">
      <c r="A23" s="72" t="s">
        <v>478</v>
      </c>
      <c r="B23" s="72" t="s">
        <v>479</v>
      </c>
      <c r="C23" s="79">
        <v>-4532</v>
      </c>
      <c r="D23" s="79">
        <v>-2221</v>
      </c>
      <c r="E23" s="79">
        <v>1439</v>
      </c>
      <c r="F23" s="79">
        <v>3656</v>
      </c>
      <c r="G23" s="79">
        <v>-2898</v>
      </c>
      <c r="H23" s="79">
        <v>-6536</v>
      </c>
      <c r="I23" s="79" t="s">
        <v>599</v>
      </c>
      <c r="J23" s="79" t="s">
        <v>599</v>
      </c>
      <c r="K23" s="79">
        <v>-3900</v>
      </c>
      <c r="L23" s="79">
        <v>14000</v>
      </c>
    </row>
    <row r="24" spans="1:12" ht="37.5" customHeight="1">
      <c r="A24" s="72" t="s">
        <v>480</v>
      </c>
      <c r="B24" s="72" t="s">
        <v>481</v>
      </c>
      <c r="C24" s="79">
        <v>8900</v>
      </c>
      <c r="D24" s="79">
        <v>800</v>
      </c>
      <c r="E24" s="79">
        <v>1700</v>
      </c>
      <c r="F24" s="79">
        <v>8500</v>
      </c>
      <c r="G24" s="79">
        <v>13647</v>
      </c>
      <c r="H24" s="79" t="s">
        <v>599</v>
      </c>
      <c r="I24" s="79" t="s">
        <v>599</v>
      </c>
      <c r="J24" s="79">
        <v>8000</v>
      </c>
      <c r="K24" s="79" t="s">
        <v>599</v>
      </c>
      <c r="L24" s="79">
        <v>8000</v>
      </c>
    </row>
    <row r="25" spans="1:12" ht="37.5" customHeight="1">
      <c r="A25" s="72" t="s">
        <v>482</v>
      </c>
      <c r="B25" s="72" t="s">
        <v>483</v>
      </c>
      <c r="C25" s="79">
        <v>-6318</v>
      </c>
      <c r="D25" s="79">
        <v>-4652</v>
      </c>
      <c r="E25" s="79">
        <v>-5359</v>
      </c>
      <c r="F25" s="79">
        <v>-4755</v>
      </c>
      <c r="G25" s="79">
        <v>-4041</v>
      </c>
      <c r="H25" s="79">
        <v>-6166</v>
      </c>
      <c r="I25" s="79">
        <v>-4904</v>
      </c>
      <c r="J25" s="79">
        <v>-4739</v>
      </c>
      <c r="K25" s="79">
        <v>-6943</v>
      </c>
      <c r="L25" s="79">
        <v>-4413</v>
      </c>
    </row>
    <row r="26" spans="1:12" ht="37.5" customHeight="1">
      <c r="A26" s="72" t="s">
        <v>484</v>
      </c>
      <c r="B26" s="72" t="s">
        <v>485</v>
      </c>
      <c r="C26" s="79">
        <v>3354</v>
      </c>
      <c r="D26" s="79">
        <v>397</v>
      </c>
      <c r="E26" s="79">
        <v>315</v>
      </c>
      <c r="F26" s="79" t="s">
        <v>599</v>
      </c>
      <c r="G26" s="79" t="s">
        <v>599</v>
      </c>
      <c r="H26" s="79" t="s">
        <v>599</v>
      </c>
      <c r="I26" s="79" t="s">
        <v>599</v>
      </c>
      <c r="J26" s="79" t="s">
        <v>599</v>
      </c>
      <c r="K26" s="79" t="s">
        <v>599</v>
      </c>
      <c r="L26" s="79" t="s">
        <v>599</v>
      </c>
    </row>
    <row r="27" spans="1:12" ht="37.5" customHeight="1">
      <c r="A27" s="72" t="s">
        <v>486</v>
      </c>
      <c r="B27" s="72" t="s">
        <v>487</v>
      </c>
      <c r="C27" s="79">
        <v>-650</v>
      </c>
      <c r="D27" s="79">
        <v>-726</v>
      </c>
      <c r="E27" s="79">
        <v>-576</v>
      </c>
      <c r="F27" s="79">
        <v>-448</v>
      </c>
      <c r="G27" s="79">
        <v>-1886</v>
      </c>
      <c r="H27" s="79">
        <v>-2736</v>
      </c>
      <c r="I27" s="79">
        <v>-186</v>
      </c>
      <c r="J27" s="79">
        <v>-204</v>
      </c>
      <c r="K27" s="79" t="s">
        <v>599</v>
      </c>
      <c r="L27" s="79" t="s">
        <v>599</v>
      </c>
    </row>
    <row r="28" spans="1:12" ht="37.5" customHeight="1">
      <c r="A28" s="72" t="s">
        <v>488</v>
      </c>
      <c r="B28" s="72" t="s">
        <v>489</v>
      </c>
      <c r="C28" s="79" t="s">
        <v>599</v>
      </c>
      <c r="D28" s="79" t="s">
        <v>599</v>
      </c>
      <c r="E28" s="79" t="s">
        <v>599</v>
      </c>
      <c r="F28" s="79" t="s">
        <v>599</v>
      </c>
      <c r="G28" s="79" t="s">
        <v>599</v>
      </c>
      <c r="H28" s="79">
        <v>22599</v>
      </c>
      <c r="I28" s="79" t="s">
        <v>599</v>
      </c>
      <c r="J28" s="79" t="s">
        <v>599</v>
      </c>
      <c r="K28" s="79" t="s">
        <v>599</v>
      </c>
      <c r="L28" s="79" t="s">
        <v>599</v>
      </c>
    </row>
    <row r="29" spans="1:12" ht="37.5" customHeight="1">
      <c r="A29" s="72" t="s">
        <v>490</v>
      </c>
      <c r="B29" s="72" t="s">
        <v>491</v>
      </c>
      <c r="C29" s="79" t="s">
        <v>599</v>
      </c>
      <c r="D29" s="79" t="s">
        <v>599</v>
      </c>
      <c r="E29" s="79">
        <v>949</v>
      </c>
      <c r="F29" s="79" t="s">
        <v>599</v>
      </c>
      <c r="G29" s="79" t="s">
        <v>599</v>
      </c>
      <c r="H29" s="79" t="s">
        <v>599</v>
      </c>
      <c r="I29" s="79" t="s">
        <v>599</v>
      </c>
      <c r="J29" s="79" t="s">
        <v>599</v>
      </c>
      <c r="K29" s="79" t="s">
        <v>599</v>
      </c>
      <c r="L29" s="79" t="s">
        <v>599</v>
      </c>
    </row>
    <row r="30" spans="1:12" ht="37.5" customHeight="1">
      <c r="A30" s="72" t="s">
        <v>492</v>
      </c>
      <c r="B30" s="72" t="s">
        <v>493</v>
      </c>
      <c r="C30" s="79">
        <v>-1</v>
      </c>
      <c r="D30" s="79">
        <v>0</v>
      </c>
      <c r="E30" s="79">
        <v>-950</v>
      </c>
      <c r="F30" s="79">
        <v>0</v>
      </c>
      <c r="G30" s="79">
        <v>-1</v>
      </c>
      <c r="H30" s="79">
        <v>-1</v>
      </c>
      <c r="I30" s="79">
        <v>0</v>
      </c>
      <c r="J30" s="79">
        <v>0</v>
      </c>
      <c r="K30" s="79">
        <v>-1</v>
      </c>
      <c r="L30" s="79">
        <v>-12770</v>
      </c>
    </row>
    <row r="31" spans="1:12" ht="37.5" customHeight="1">
      <c r="A31" s="72" t="s">
        <v>494</v>
      </c>
      <c r="B31" s="72" t="s">
        <v>495</v>
      </c>
      <c r="C31" s="79">
        <v>-676</v>
      </c>
      <c r="D31" s="79">
        <v>-676</v>
      </c>
      <c r="E31" s="79">
        <v>-873</v>
      </c>
      <c r="F31" s="79">
        <v>-1169</v>
      </c>
      <c r="G31" s="79">
        <v>-1169</v>
      </c>
      <c r="H31" s="79">
        <v>-1303</v>
      </c>
      <c r="I31" s="79">
        <v>-3386</v>
      </c>
      <c r="J31" s="79">
        <v>-3542</v>
      </c>
      <c r="K31" s="79">
        <v>-5797</v>
      </c>
      <c r="L31" s="79">
        <v>-5908</v>
      </c>
    </row>
    <row r="32" spans="1:12" ht="37.5" customHeight="1">
      <c r="A32" s="72" t="s">
        <v>496</v>
      </c>
      <c r="B32" s="72" t="s">
        <v>497</v>
      </c>
      <c r="C32" s="79" t="s">
        <v>599</v>
      </c>
      <c r="D32" s="79" t="s">
        <v>599</v>
      </c>
      <c r="E32" s="79" t="s">
        <v>599</v>
      </c>
      <c r="F32" s="79" t="s">
        <v>599</v>
      </c>
      <c r="G32" s="79" t="s">
        <v>599</v>
      </c>
      <c r="H32" s="79" t="s">
        <v>599</v>
      </c>
      <c r="I32" s="79" t="s">
        <v>599</v>
      </c>
      <c r="J32" s="79" t="s">
        <v>599</v>
      </c>
      <c r="K32" s="79" t="s">
        <v>599</v>
      </c>
      <c r="L32" s="79" t="s">
        <v>599</v>
      </c>
    </row>
    <row r="33" spans="1:12" ht="21" customHeight="1">
      <c r="A33" s="72" t="s">
        <v>35</v>
      </c>
      <c r="B33" s="72" t="s">
        <v>433</v>
      </c>
      <c r="C33" s="79">
        <v>-366</v>
      </c>
      <c r="D33" s="79">
        <v>-432</v>
      </c>
      <c r="E33" s="79">
        <v>-361</v>
      </c>
      <c r="F33" s="79">
        <v>-388</v>
      </c>
      <c r="G33" s="79">
        <v>-355</v>
      </c>
      <c r="H33" s="79">
        <v>-338</v>
      </c>
      <c r="I33" s="79">
        <v>-255</v>
      </c>
      <c r="J33" s="79">
        <v>-311</v>
      </c>
      <c r="K33" s="79">
        <v>-474</v>
      </c>
      <c r="L33" s="79">
        <v>-459</v>
      </c>
    </row>
    <row r="34" spans="1:12" ht="37.5" customHeight="1">
      <c r="A34" s="103" t="s">
        <v>498</v>
      </c>
      <c r="B34" s="103" t="s">
        <v>499</v>
      </c>
      <c r="C34" s="145">
        <v>-289</v>
      </c>
      <c r="D34" s="145">
        <v>-7512</v>
      </c>
      <c r="E34" s="145">
        <v>-3716</v>
      </c>
      <c r="F34" s="145">
        <v>5394</v>
      </c>
      <c r="G34" s="145">
        <v>3295</v>
      </c>
      <c r="H34" s="145">
        <v>5517</v>
      </c>
      <c r="I34" s="145">
        <v>-8732</v>
      </c>
      <c r="J34" s="145">
        <v>-798</v>
      </c>
      <c r="K34" s="145">
        <v>-17116</v>
      </c>
      <c r="L34" s="145">
        <v>-1552</v>
      </c>
    </row>
    <row r="35" spans="1:12" ht="21" customHeight="1">
      <c r="C35" s="79"/>
      <c r="D35" s="79"/>
      <c r="E35" s="79"/>
      <c r="F35" s="79"/>
      <c r="G35" s="79"/>
      <c r="H35" s="79"/>
      <c r="I35" s="79"/>
      <c r="J35" s="79"/>
      <c r="K35" s="79"/>
      <c r="L35" s="79"/>
    </row>
    <row r="36" spans="1:12" ht="21" customHeight="1">
      <c r="C36" s="79"/>
      <c r="D36" s="79"/>
      <c r="E36" s="79"/>
      <c r="F36" s="79"/>
      <c r="G36" s="79"/>
      <c r="H36" s="79"/>
      <c r="I36" s="79"/>
      <c r="J36" s="79"/>
      <c r="K36" s="79"/>
      <c r="L36" s="79"/>
    </row>
    <row r="37" spans="1:12" ht="21" customHeight="1">
      <c r="C37" s="79"/>
      <c r="D37" s="79"/>
      <c r="E37" s="79"/>
      <c r="F37" s="79"/>
      <c r="G37" s="79"/>
      <c r="H37" s="79"/>
      <c r="I37" s="79"/>
      <c r="J37" s="79"/>
      <c r="K37" s="79"/>
      <c r="L37" s="79"/>
    </row>
    <row r="38" spans="1:12" ht="21" customHeight="1">
      <c r="C38" s="79"/>
      <c r="D38" s="79"/>
      <c r="E38" s="79"/>
      <c r="F38" s="79"/>
      <c r="G38" s="79"/>
      <c r="H38" s="79"/>
      <c r="I38" s="79"/>
      <c r="J38" s="79"/>
      <c r="K38" s="79"/>
      <c r="L38" s="79"/>
    </row>
  </sheetData>
  <phoneticPr fontId="30"/>
  <pageMargins left="0.70866141732283472" right="0.70866141732283472" top="0.74803149606299213" bottom="0.74803149606299213" header="0.51181102362204722" footer="0.51181102362204722"/>
  <pageSetup paperSize="9" scale="37" orientation="portrait" horizontalDpi="300" verticalDpi="300" r:id="rId1"/>
  <headerFooter>
    <oddFooter>&amp;R&amp;"Yu Gothic UI,標準"&amp;18&amp;A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L14"/>
  <sheetViews>
    <sheetView zoomScale="70" zoomScaleNormal="70" workbookViewId="0"/>
  </sheetViews>
  <sheetFormatPr defaultColWidth="8.875" defaultRowHeight="20.25"/>
  <cols>
    <col min="1" max="2" width="26" style="72" customWidth="1"/>
    <col min="3" max="9" width="14" style="64" customWidth="1"/>
    <col min="10" max="12" width="12.625" style="64" customWidth="1"/>
    <col min="13" max="13" width="8.875" style="64" customWidth="1"/>
    <col min="14" max="16384" width="8.875" style="64"/>
  </cols>
  <sheetData>
    <row r="1" spans="1:12" ht="36" customHeight="1">
      <c r="A1" s="214" t="s">
        <v>500</v>
      </c>
      <c r="B1" s="214"/>
      <c r="C1" s="214"/>
      <c r="D1" s="214"/>
      <c r="E1" s="214"/>
      <c r="F1" s="74"/>
      <c r="G1" s="74"/>
      <c r="H1" s="74"/>
      <c r="I1" s="74"/>
      <c r="J1" s="74"/>
      <c r="K1" s="74"/>
      <c r="L1" s="74"/>
    </row>
    <row r="2" spans="1:12" ht="21" customHeight="1">
      <c r="A2" s="74"/>
      <c r="B2" s="74"/>
      <c r="C2" s="75"/>
      <c r="E2" s="75"/>
      <c r="L2" s="154" t="s">
        <v>5</v>
      </c>
    </row>
    <row r="3" spans="1:12" ht="21" customHeight="1">
      <c r="A3" s="73"/>
      <c r="B3" s="73"/>
      <c r="C3" s="81" t="s">
        <v>9</v>
      </c>
      <c r="D3" s="82" t="s">
        <v>10</v>
      </c>
      <c r="E3" s="82" t="s">
        <v>11</v>
      </c>
      <c r="F3" s="82" t="s">
        <v>12</v>
      </c>
      <c r="G3" s="82" t="s">
        <v>13</v>
      </c>
      <c r="H3" s="82" t="s">
        <v>14</v>
      </c>
      <c r="I3" s="82" t="s">
        <v>15</v>
      </c>
      <c r="J3" s="82" t="s">
        <v>16</v>
      </c>
      <c r="K3" s="82" t="s">
        <v>17</v>
      </c>
      <c r="L3" s="83" t="s">
        <v>18</v>
      </c>
    </row>
    <row r="4" spans="1:12" ht="21" customHeight="1">
      <c r="A4" s="74"/>
      <c r="B4" s="74"/>
    </row>
    <row r="5" spans="1:12" ht="64.5" customHeight="1">
      <c r="A5" s="73" t="s">
        <v>501</v>
      </c>
      <c r="B5" s="73" t="s">
        <v>502</v>
      </c>
      <c r="C5" s="79">
        <v>-573</v>
      </c>
      <c r="D5" s="75">
        <v>6524</v>
      </c>
      <c r="E5" s="75">
        <v>4757</v>
      </c>
      <c r="F5" s="75">
        <v>3742</v>
      </c>
      <c r="G5" s="75">
        <v>3358</v>
      </c>
      <c r="H5" s="75">
        <v>22603</v>
      </c>
      <c r="I5" s="75">
        <v>3351</v>
      </c>
      <c r="J5" s="75">
        <v>15301</v>
      </c>
      <c r="K5" s="75">
        <v>23104</v>
      </c>
      <c r="L5" s="75">
        <v>16000</v>
      </c>
    </row>
    <row r="6" spans="1:12" ht="64.5" customHeight="1">
      <c r="A6" s="84" t="s">
        <v>503</v>
      </c>
      <c r="B6" s="72" t="s">
        <v>475</v>
      </c>
      <c r="C6" s="79">
        <v>-1093</v>
      </c>
      <c r="D6" s="79">
        <v>468</v>
      </c>
      <c r="E6" s="79">
        <v>-1461</v>
      </c>
      <c r="F6" s="79">
        <v>-4172</v>
      </c>
      <c r="G6" s="79">
        <v>-6988</v>
      </c>
      <c r="H6" s="79">
        <v>-648</v>
      </c>
      <c r="I6" s="79">
        <v>-5734</v>
      </c>
      <c r="J6" s="79">
        <v>-18028</v>
      </c>
      <c r="K6" s="79">
        <v>-855</v>
      </c>
      <c r="L6" s="79">
        <v>-13762</v>
      </c>
    </row>
    <row r="7" spans="1:12" ht="64.5" customHeight="1">
      <c r="A7" s="72" t="s">
        <v>504</v>
      </c>
      <c r="B7" s="72" t="s">
        <v>499</v>
      </c>
      <c r="C7" s="79">
        <v>-289</v>
      </c>
      <c r="D7" s="75">
        <v>-7512</v>
      </c>
      <c r="E7" s="75">
        <v>-3716</v>
      </c>
      <c r="F7" s="75">
        <v>5394</v>
      </c>
      <c r="G7" s="75">
        <v>3295</v>
      </c>
      <c r="H7" s="75">
        <v>5517</v>
      </c>
      <c r="I7" s="75">
        <v>-8732</v>
      </c>
      <c r="J7" s="75">
        <v>-798</v>
      </c>
      <c r="K7" s="75">
        <v>-17116</v>
      </c>
      <c r="L7" s="75">
        <v>-1552</v>
      </c>
    </row>
    <row r="8" spans="1:12" ht="64.5" customHeight="1">
      <c r="A8" s="72" t="s">
        <v>505</v>
      </c>
      <c r="B8" s="72" t="s">
        <v>506</v>
      </c>
      <c r="C8" s="79">
        <v>-340</v>
      </c>
      <c r="D8" s="79">
        <v>190</v>
      </c>
      <c r="E8" s="79">
        <v>-132</v>
      </c>
      <c r="F8" s="79">
        <v>-454</v>
      </c>
      <c r="G8" s="79">
        <v>783</v>
      </c>
      <c r="H8" s="79">
        <v>936</v>
      </c>
      <c r="I8" s="79">
        <v>768</v>
      </c>
      <c r="J8" s="79">
        <v>1329</v>
      </c>
      <c r="K8" s="79">
        <v>-334</v>
      </c>
      <c r="L8" s="79">
        <v>2036</v>
      </c>
    </row>
    <row r="9" spans="1:12" ht="64.5" customHeight="1">
      <c r="A9" s="72" t="s">
        <v>507</v>
      </c>
      <c r="B9" s="72" t="s">
        <v>508</v>
      </c>
      <c r="C9" s="79">
        <v>-2296</v>
      </c>
      <c r="D9" s="75">
        <v>-328</v>
      </c>
      <c r="E9" s="75">
        <v>-552</v>
      </c>
      <c r="F9" s="75">
        <v>4510</v>
      </c>
      <c r="G9" s="75">
        <v>449</v>
      </c>
      <c r="H9" s="75">
        <v>28408</v>
      </c>
      <c r="I9" s="75">
        <v>-10346</v>
      </c>
      <c r="J9" s="75">
        <v>-2197</v>
      </c>
      <c r="K9" s="75">
        <v>4797</v>
      </c>
      <c r="L9" s="75">
        <v>2721</v>
      </c>
    </row>
    <row r="10" spans="1:12" ht="64.5" customHeight="1">
      <c r="A10" s="72" t="s">
        <v>509</v>
      </c>
      <c r="B10" s="72" t="s">
        <v>510</v>
      </c>
      <c r="C10" s="79">
        <v>11717</v>
      </c>
      <c r="D10" s="79">
        <v>9420</v>
      </c>
      <c r="E10" s="79">
        <v>9813</v>
      </c>
      <c r="F10" s="79">
        <v>9261</v>
      </c>
      <c r="G10" s="79">
        <v>14032</v>
      </c>
      <c r="H10" s="79">
        <v>14481</v>
      </c>
      <c r="I10" s="79">
        <v>42350</v>
      </c>
      <c r="J10" s="79">
        <v>32004</v>
      </c>
      <c r="K10" s="79">
        <v>29807</v>
      </c>
      <c r="L10" s="79">
        <v>34605</v>
      </c>
    </row>
    <row r="11" spans="1:12" ht="95.25" customHeight="1">
      <c r="A11" s="72" t="s">
        <v>511</v>
      </c>
      <c r="B11" s="72" t="s">
        <v>512</v>
      </c>
      <c r="C11" s="79" t="s">
        <v>599</v>
      </c>
      <c r="D11" s="79">
        <v>721</v>
      </c>
      <c r="E11" s="79" t="s">
        <v>599</v>
      </c>
      <c r="F11" s="79">
        <v>260</v>
      </c>
      <c r="G11" s="79" t="s">
        <v>599</v>
      </c>
      <c r="H11" s="79" t="s">
        <v>599</v>
      </c>
      <c r="I11" s="79" t="s">
        <v>599</v>
      </c>
      <c r="J11" s="79" t="s">
        <v>599</v>
      </c>
      <c r="K11" s="79" t="s">
        <v>599</v>
      </c>
      <c r="L11" s="79" t="s">
        <v>599</v>
      </c>
    </row>
    <row r="12" spans="1:12" ht="113.25" customHeight="1">
      <c r="A12" s="72" t="s">
        <v>513</v>
      </c>
      <c r="B12" s="72" t="s">
        <v>514</v>
      </c>
      <c r="C12" s="79" t="s">
        <v>599</v>
      </c>
      <c r="D12" s="79" t="s">
        <v>599</v>
      </c>
      <c r="E12" s="79" t="s">
        <v>599</v>
      </c>
      <c r="F12" s="79" t="s">
        <v>599</v>
      </c>
      <c r="G12" s="79" t="s">
        <v>599</v>
      </c>
      <c r="H12" s="79">
        <v>-539</v>
      </c>
      <c r="I12" s="79" t="s">
        <v>599</v>
      </c>
      <c r="J12" s="79" t="s">
        <v>599</v>
      </c>
      <c r="K12" s="79" t="s">
        <v>599</v>
      </c>
      <c r="L12" s="79" t="s">
        <v>599</v>
      </c>
    </row>
    <row r="13" spans="1:12" ht="64.5" customHeight="1">
      <c r="A13" s="88" t="s">
        <v>130</v>
      </c>
      <c r="B13" s="88" t="s">
        <v>515</v>
      </c>
      <c r="C13" s="143">
        <v>9420</v>
      </c>
      <c r="D13" s="144">
        <v>9813</v>
      </c>
      <c r="E13" s="144">
        <v>9261</v>
      </c>
      <c r="F13" s="144">
        <v>14032</v>
      </c>
      <c r="G13" s="144">
        <v>14481</v>
      </c>
      <c r="H13" s="144">
        <v>42350</v>
      </c>
      <c r="I13" s="144">
        <v>32004</v>
      </c>
      <c r="J13" s="144">
        <v>29807</v>
      </c>
      <c r="K13" s="144">
        <v>34605</v>
      </c>
      <c r="L13" s="144">
        <v>37326</v>
      </c>
    </row>
    <row r="14" spans="1:12" ht="21" customHeight="1">
      <c r="C14" s="97"/>
      <c r="D14" s="97"/>
      <c r="E14" s="97"/>
      <c r="F14" s="97"/>
      <c r="G14" s="97"/>
      <c r="H14" s="97"/>
      <c r="I14" s="97"/>
      <c r="J14" s="97"/>
      <c r="K14" s="97"/>
      <c r="L14" s="97"/>
    </row>
  </sheetData>
  <phoneticPr fontId="30"/>
  <pageMargins left="0.70866141732283472" right="0.70866141732283472" top="0.74803149606299213" bottom="0.74803149606299213" header="0.51181102362204722" footer="0.51181102362204722"/>
  <pageSetup paperSize="9" scale="40" orientation="portrait" horizontalDpi="300" verticalDpi="300" r:id="rId1"/>
  <headerFooter>
    <oddFooter>&amp;R&amp;"Yu Gothic UI,標準"&amp;16&amp;A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M31"/>
  <sheetViews>
    <sheetView zoomScale="70" zoomScaleNormal="70" workbookViewId="0">
      <selection sqref="A1:B1"/>
    </sheetView>
  </sheetViews>
  <sheetFormatPr defaultColWidth="8.875" defaultRowHeight="20.25"/>
  <cols>
    <col min="1" max="1" width="30.375" style="72" customWidth="1"/>
    <col min="2" max="2" width="38.125" style="72" customWidth="1"/>
    <col min="3" max="12" width="12.625" style="64" customWidth="1"/>
    <col min="13" max="13" width="8.875" style="64" customWidth="1"/>
    <col min="14" max="16384" width="8.875" style="64"/>
  </cols>
  <sheetData>
    <row r="1" spans="1:13" ht="21" customHeight="1">
      <c r="A1" s="246" t="s">
        <v>606</v>
      </c>
      <c r="B1" s="247"/>
      <c r="C1" s="110" t="s">
        <v>516</v>
      </c>
      <c r="L1" s="76" t="s">
        <v>5</v>
      </c>
    </row>
    <row r="2" spans="1:13" ht="21" customHeight="1">
      <c r="A2" s="64"/>
      <c r="B2" s="111"/>
      <c r="C2" s="81" t="s">
        <v>9</v>
      </c>
      <c r="D2" s="82" t="s">
        <v>10</v>
      </c>
      <c r="E2" s="82" t="s">
        <v>11</v>
      </c>
      <c r="F2" s="82" t="s">
        <v>12</v>
      </c>
      <c r="G2" s="82" t="s">
        <v>13</v>
      </c>
      <c r="H2" s="82" t="s">
        <v>14</v>
      </c>
      <c r="I2" s="82" t="s">
        <v>15</v>
      </c>
      <c r="J2" s="82" t="s">
        <v>16</v>
      </c>
      <c r="K2" s="82" t="s">
        <v>17</v>
      </c>
      <c r="L2" s="83" t="s">
        <v>18</v>
      </c>
    </row>
    <row r="3" spans="1:13" ht="66.75" customHeight="1">
      <c r="A3" s="112" t="s">
        <v>517</v>
      </c>
      <c r="B3" s="113" t="s">
        <v>518</v>
      </c>
      <c r="C3" s="121">
        <f>IFERROR(IF(OR('6'!C6="",'6'!C4=""),"",'6'!C6/'6'!C4),"")</f>
        <v>0.3498064153744308</v>
      </c>
      <c r="D3" s="121">
        <f>IFERROR(IF(OR('6'!D6="",'6'!D4=""),"",'6'!D6/'6'!D4),"")</f>
        <v>0.35851582671894427</v>
      </c>
      <c r="E3" s="121">
        <f>IFERROR(IF(OR('6'!E6="",'6'!E4=""),"",'6'!E6/'6'!E4),"")</f>
        <v>0.38126858898902855</v>
      </c>
      <c r="F3" s="121">
        <f>IFERROR(IF(OR('6'!F6="",'6'!F4=""),"",'6'!F6/'6'!F4),"")</f>
        <v>0.38266676901819296</v>
      </c>
      <c r="G3" s="138">
        <f>IFERROR(IF(OR('6'!G6="",'6'!G4=""),"",'6'!G6/'6'!G4),"")</f>
        <v>0.38838634902525376</v>
      </c>
      <c r="H3" s="121">
        <f>IFERROR(IF(OR('6'!H6="",'6'!H4=""),"",'6'!H6/'6'!H4),"")</f>
        <v>0.40001300502861109</v>
      </c>
      <c r="I3" s="121">
        <f>IFERROR(IF(OR('6'!I6="",'6'!I4=""),"",'6'!I6/'6'!I4),"")</f>
        <v>0.44687717055240367</v>
      </c>
      <c r="J3" s="121">
        <f>IFERROR(IF(OR('6'!J6="",'6'!J4=""),"",'6'!J6/'6'!J4),"")</f>
        <v>0.45478271842878121</v>
      </c>
      <c r="K3" s="121">
        <f>IFERROR(IF(OR('6'!K6="",'6'!K4=""),"",'6'!K6/'6'!K4),"")</f>
        <v>0.4697475787386563</v>
      </c>
      <c r="L3" s="121">
        <f>IFERROR(IF(OR('6'!L6="",'6'!L4=""),"",'6'!L6/'6'!L4),"")</f>
        <v>0.46294179634575389</v>
      </c>
    </row>
    <row r="4" spans="1:13" ht="66.75" customHeight="1">
      <c r="A4" s="112" t="s">
        <v>519</v>
      </c>
      <c r="B4" s="113" t="s">
        <v>520</v>
      </c>
      <c r="C4" s="134">
        <f>IFERROR(IF(OR('6'!C9="",'6'!C4=""),"",'6'!C9/'6'!C4),"")</f>
        <v>0.3289734999699091</v>
      </c>
      <c r="D4" s="134">
        <f>IFERROR(IF(OR('6'!D9="",'6'!D4=""),"",'6'!D9/'6'!D4),"")</f>
        <v>0.32094290905613465</v>
      </c>
      <c r="E4" s="134">
        <f>IFERROR(IF(OR('6'!E9="",'6'!E4=""),"",'6'!E9/'6'!E4),"")</f>
        <v>0.32133454339602296</v>
      </c>
      <c r="F4" s="134">
        <f>IFERROR(IF(OR('6'!F9="",'6'!F4=""),"",'6'!F9/'6'!F4),"")</f>
        <v>0.32269730389021095</v>
      </c>
      <c r="G4" s="134">
        <f>IFERROR(IF(OR('6'!G9="",'6'!G4=""),"",'6'!G9/'6'!G4),"")</f>
        <v>0.34107516366500962</v>
      </c>
      <c r="H4" s="134">
        <f>IFERROR(IF(OR('6'!H9="",'6'!H4=""),"",'6'!H9/'6'!H4),"")</f>
        <v>0.29781515519334145</v>
      </c>
      <c r="I4" s="134">
        <f>IFERROR(IF(OR('6'!I9="",'6'!I4=""),"",'6'!I9/'6'!I4),"")</f>
        <v>0.29839755607324403</v>
      </c>
      <c r="J4" s="134">
        <f>IFERROR(IF(OR('6'!J9="",'6'!J4=""),"",'6'!J9/'6'!J4),"")</f>
        <v>0.29686352790014686</v>
      </c>
      <c r="K4" s="134">
        <f>IFERROR(IF(OR('6'!K9="",'6'!K4=""),"",'6'!K9/'6'!K4),"")</f>
        <v>0.28926002186125727</v>
      </c>
      <c r="L4" s="134">
        <f>IFERROR(IF(OR('6'!L9="",'6'!L4=""),"",'6'!L9/'6'!L4),"")</f>
        <v>0.31788149626713796</v>
      </c>
    </row>
    <row r="5" spans="1:13" ht="66.75" customHeight="1">
      <c r="A5" s="112" t="s">
        <v>158</v>
      </c>
      <c r="B5" s="113" t="s">
        <v>521</v>
      </c>
      <c r="C5" s="134">
        <f>IFERROR(IF(OR('6'!C10="",'6'!C4=""),"",'6'!C10/'6'!C4),"")</f>
        <v>2.0822885113041385E-2</v>
      </c>
      <c r="D5" s="134">
        <f>IFERROR(IF(OR('6'!D10="",'6'!D4=""),"",'6'!D10/'6'!D4),"")</f>
        <v>3.7563354690637853E-2</v>
      </c>
      <c r="E5" s="134">
        <f>IFERROR(IF(OR('6'!E10="",'6'!E4=""),"",'6'!E10/'6'!E4),"")</f>
        <v>5.9934045593005601E-2</v>
      </c>
      <c r="F5" s="134">
        <f>IFERROR(IF(OR('6'!F10="",'6'!F4=""),"",'6'!F10/'6'!F4),"")</f>
        <v>5.9960935834122292E-2</v>
      </c>
      <c r="G5" s="134">
        <f>IFERROR(IF(OR('6'!G10="",'6'!G4=""),"",'6'!G10/'6'!G4),"")</f>
        <v>4.7302130587926365E-2</v>
      </c>
      <c r="H5" s="134">
        <f>IFERROR(IF(OR('6'!H10="",'6'!H4=""),"",'6'!H10/'6'!H4),"")</f>
        <v>0.1021906248193746</v>
      </c>
      <c r="I5" s="134">
        <f>IFERROR(IF(OR('6'!I10="",'6'!I4=""),"",'6'!I10/'6'!I4),"")</f>
        <v>0.14847346778208728</v>
      </c>
      <c r="J5" s="134">
        <f>IFERROR(IF(OR('6'!J10="",'6'!J4=""),"",'6'!J10/'6'!J4),"")</f>
        <v>0.15791919052863437</v>
      </c>
      <c r="K5" s="134">
        <f>IFERROR(IF(OR('6'!K10="",'6'!K4=""),"",'6'!K10/'6'!K4),"")</f>
        <v>0.18048755687739901</v>
      </c>
      <c r="L5" s="134">
        <f>IFERROR(IF(OR('6'!L10="",'6'!L4=""),"",'6'!L10/'6'!L4),"")</f>
        <v>0.14506030007861592</v>
      </c>
    </row>
    <row r="6" spans="1:13" ht="21" customHeight="1">
      <c r="A6" s="114"/>
      <c r="B6" s="47"/>
      <c r="C6" s="115"/>
      <c r="D6" s="115"/>
      <c r="E6" s="115"/>
      <c r="F6" s="115"/>
      <c r="G6" s="115"/>
      <c r="H6" s="116"/>
      <c r="I6" s="116"/>
      <c r="J6" s="117"/>
      <c r="K6" s="117"/>
      <c r="L6" s="117"/>
    </row>
    <row r="7" spans="1:13" ht="21" customHeight="1">
      <c r="A7" s="64"/>
      <c r="B7" s="111"/>
      <c r="C7" s="81" t="s">
        <v>9</v>
      </c>
      <c r="D7" s="82" t="s">
        <v>10</v>
      </c>
      <c r="E7" s="82" t="s">
        <v>11</v>
      </c>
      <c r="F7" s="82" t="s">
        <v>12</v>
      </c>
      <c r="G7" s="82" t="s">
        <v>13</v>
      </c>
      <c r="H7" s="82" t="s">
        <v>14</v>
      </c>
      <c r="I7" s="82" t="s">
        <v>15</v>
      </c>
      <c r="J7" s="82" t="s">
        <v>16</v>
      </c>
      <c r="K7" s="82" t="s">
        <v>17</v>
      </c>
      <c r="L7" s="83" t="s">
        <v>18</v>
      </c>
    </row>
    <row r="8" spans="1:13" ht="33" customHeight="1">
      <c r="A8" s="118" t="s">
        <v>522</v>
      </c>
      <c r="B8" s="113" t="s">
        <v>522</v>
      </c>
      <c r="C8" s="121">
        <f>IFERROR('6'!C30/AVERAGE('5-1'!C55,'5-1'!D55),"")</f>
        <v>1.5493426078204057E-2</v>
      </c>
      <c r="D8" s="121">
        <f>IFERROR('6'!D30/AVERAGE('5-1'!D55,'5-1'!E55),"")</f>
        <v>3.8988601888217185E-2</v>
      </c>
      <c r="E8" s="121">
        <f>IFERROR('6'!E30/AVERAGE('5-1'!E55,'5-1'!F55),"")</f>
        <v>6.2671367019193111E-2</v>
      </c>
      <c r="F8" s="121">
        <f>IFERROR('6'!F30/AVERAGE('5-1'!F55,'5-1'!G55),"")</f>
        <v>5.5524507328880375E-2</v>
      </c>
      <c r="G8" s="121">
        <f>IFERROR('6'!G30/AVERAGE('5-1'!G55,'5-1'!H55),"")</f>
        <v>4.6260982569144279E-2</v>
      </c>
      <c r="H8" s="121">
        <f>IFERROR('6'!H30/AVERAGE('5-1'!H55,'5-1'!I55),"")</f>
        <v>9.7115642208662006E-2</v>
      </c>
      <c r="I8" s="121">
        <f>IFERROR('6'!I30/AVERAGE('5-1'!I55,'5-1'!J55),"")</f>
        <v>0.12087686000997834</v>
      </c>
      <c r="J8" s="121">
        <f>IFERROR('6'!J30/AVERAGE('5-1'!J55,'5-1'!K55),"")</f>
        <v>0.13980670232110884</v>
      </c>
      <c r="K8" s="121">
        <f>IFERROR('6'!K30/AVERAGE('5-1'!K55,'5-1'!L55),"")</f>
        <v>0.1520833931596933</v>
      </c>
      <c r="L8" s="121">
        <f>IFERROR('6'!L30/AVERAGE('5-1'!L55,'5-1'!M55),"")</f>
        <v>0.12318303940479471</v>
      </c>
    </row>
    <row r="9" spans="1:13" ht="33" customHeight="1">
      <c r="A9" s="119" t="s">
        <v>523</v>
      </c>
      <c r="B9" s="120" t="s">
        <v>523</v>
      </c>
      <c r="C9" s="121">
        <f>IFERROR('6'!C55/AVERAGE('5-2'!C50,'5-2'!D50),"")</f>
        <v>1.8486872766816841E-2</v>
      </c>
      <c r="D9" s="121">
        <f>IFERROR('6'!D55/AVERAGE('5-2'!D50,'5-2'!E50),"")</f>
        <v>0.1300971709893643</v>
      </c>
      <c r="E9" s="121">
        <f>IFERROR('6'!E55/AVERAGE('5-2'!E50,'5-2'!F50),"")</f>
        <v>0.15041782729805014</v>
      </c>
      <c r="F9" s="121">
        <f>IFERROR('6'!F55/AVERAGE('5-2'!F50,'5-2'!G50),"")</f>
        <v>0.12366019406274156</v>
      </c>
      <c r="G9" s="138">
        <f>IFERROR('6'!G55/AVERAGE('5-2'!G50,'5-2'!H50),"")</f>
        <v>7.7956681480864709E-2</v>
      </c>
      <c r="H9" s="121">
        <f>IFERROR('6'!H55/AVERAGE('5-2'!H50,'5-2'!I50),"")</f>
        <v>0.17936787360393855</v>
      </c>
      <c r="I9" s="121">
        <f>IFERROR('6'!I55/AVERAGE('5-2'!I50,'5-2'!J50),"")</f>
        <v>0.18988386519630029</v>
      </c>
      <c r="J9" s="121">
        <f>IFERROR('6'!J55/AVERAGE('5-2'!J50,'5-2'!K50),"")</f>
        <v>0.19088158727925139</v>
      </c>
      <c r="K9" s="121">
        <f>IFERROR('6'!K55/AVERAGE('5-2'!K50,'5-2'!L50),"")</f>
        <v>0.14256616037167291</v>
      </c>
      <c r="L9" s="121">
        <f>IFERROR('6'!L55/AVERAGE('5-2'!L50,'5-2'!M50),"")</f>
        <v>0.15696623347102301</v>
      </c>
      <c r="M9" s="117"/>
    </row>
    <row r="10" spans="1:13" ht="33" customHeight="1">
      <c r="A10" s="113" t="s">
        <v>524</v>
      </c>
      <c r="B10" s="113" t="s">
        <v>524</v>
      </c>
      <c r="C10" s="121"/>
      <c r="D10" s="121"/>
      <c r="E10" s="121"/>
      <c r="F10" s="121"/>
      <c r="G10" s="121"/>
      <c r="H10" s="121"/>
      <c r="I10" s="121"/>
      <c r="J10" s="121"/>
      <c r="K10" s="121">
        <v>0.185</v>
      </c>
      <c r="L10" s="121">
        <v>0.123</v>
      </c>
      <c r="M10" s="117"/>
    </row>
    <row r="11" spans="1:13" ht="33" customHeight="1">
      <c r="A11" s="184" t="s">
        <v>574</v>
      </c>
    </row>
    <row r="12" spans="1:13" ht="33" customHeight="1">
      <c r="A12" s="28" t="s">
        <v>525</v>
      </c>
      <c r="B12" s="77"/>
      <c r="E12" s="75"/>
    </row>
    <row r="13" spans="1:13" ht="21" customHeight="1">
      <c r="B13" s="111"/>
      <c r="C13" s="81" t="s">
        <v>9</v>
      </c>
      <c r="D13" s="82" t="s">
        <v>10</v>
      </c>
      <c r="E13" s="82" t="s">
        <v>11</v>
      </c>
      <c r="F13" s="82" t="s">
        <v>12</v>
      </c>
      <c r="G13" s="82" t="s">
        <v>13</v>
      </c>
      <c r="H13" s="82" t="s">
        <v>14</v>
      </c>
      <c r="I13" s="82" t="s">
        <v>15</v>
      </c>
      <c r="J13" s="82" t="s">
        <v>16</v>
      </c>
      <c r="K13" s="82" t="s">
        <v>17</v>
      </c>
      <c r="L13" s="83" t="s">
        <v>18</v>
      </c>
    </row>
    <row r="14" spans="1:13" ht="21" customHeight="1">
      <c r="A14" s="122" t="s">
        <v>526</v>
      </c>
      <c r="B14" s="113" t="s">
        <v>527</v>
      </c>
      <c r="C14" s="129">
        <v>2976</v>
      </c>
      <c r="D14" s="129">
        <v>3008</v>
      </c>
      <c r="E14" s="129">
        <v>3029</v>
      </c>
      <c r="F14" s="129">
        <v>3165</v>
      </c>
      <c r="G14" s="129">
        <v>3198</v>
      </c>
      <c r="H14" s="129">
        <v>3291</v>
      </c>
      <c r="I14" s="129">
        <v>3351</v>
      </c>
      <c r="J14" s="129">
        <v>3435</v>
      </c>
      <c r="K14" s="129">
        <v>3604</v>
      </c>
      <c r="L14" s="129">
        <v>3731</v>
      </c>
    </row>
    <row r="15" spans="1:13" ht="66.75" customHeight="1">
      <c r="A15" s="122" t="s">
        <v>528</v>
      </c>
      <c r="B15" s="113" t="s">
        <v>529</v>
      </c>
      <c r="C15" s="135">
        <f>IFERROR(IF(OR('6'!C4="",C14=""),"",'6'!C4/C14),"")</f>
        <v>33.500672043010752</v>
      </c>
      <c r="D15" s="135">
        <f>IFERROR(IF(OR('6'!D4="",D14=""),"",'6'!D4/D14),"")</f>
        <v>34.763962765957444</v>
      </c>
      <c r="E15" s="135">
        <f>IFERROR(IF(OR('6'!E4="",E14=""),"",'6'!E4/E14),"")</f>
        <v>36.74116870254209</v>
      </c>
      <c r="F15" s="135">
        <f>IFERROR(IF(OR('6'!F4="",F14=""),"",'6'!F4/F14),"")</f>
        <v>37.043601895734596</v>
      </c>
      <c r="G15" s="135">
        <f>IFERROR(IF(OR('6'!G4="",G14=""),"",'6'!G4/G14),"")</f>
        <v>34.533771106941842</v>
      </c>
      <c r="H15" s="135">
        <f>IFERROR(IF(OR('6'!H4="",H14=""),"",'6'!H4/H14),"")</f>
        <v>42.056517775752049</v>
      </c>
      <c r="I15" s="136">
        <f>IFERROR(IF(OR('6'!I4="",I14=""),"",'6'!I4/I14),"")</f>
        <v>48.549388242315729</v>
      </c>
      <c r="J15" s="136">
        <f>IFERROR(IF(OR('6'!J4="",J14=""),"",'6'!J4/J14),"")</f>
        <v>50.752838427947601</v>
      </c>
      <c r="K15" s="136">
        <f>IFERROR(IF(OR('6'!K4="",K14=""),"",'6'!K4/K14),"")</f>
        <v>54.576859045504996</v>
      </c>
      <c r="L15" s="136">
        <f>IFERROR(IF(OR('6'!L4="",L14=""),"",'6'!L4/L14),"")</f>
        <v>48.071026534441167</v>
      </c>
    </row>
    <row r="16" spans="1:13" ht="66.75" customHeight="1">
      <c r="A16" s="123" t="s">
        <v>530</v>
      </c>
      <c r="B16" s="211" t="s">
        <v>531</v>
      </c>
      <c r="C16" s="137">
        <f>IFERROR(IF(OR('6'!C10="",C14=""),"",'6'!C10/C14),"")</f>
        <v>0.69758064516129037</v>
      </c>
      <c r="D16" s="137">
        <f>IFERROR(IF(OR('6'!D10="",D14=""),"",'6'!D10/D14),"")</f>
        <v>1.3058510638297873</v>
      </c>
      <c r="E16" s="137">
        <f>IFERROR(IF(OR('6'!E10="",E14=""),"",'6'!E10/E14),"")</f>
        <v>2.2020468801584681</v>
      </c>
      <c r="F16" s="137">
        <f>IFERROR(IF(OR('6'!F10="",F14=""),"",'6'!F10/F14),"")</f>
        <v>2.221169036334913</v>
      </c>
      <c r="G16" s="137">
        <f>IFERROR(IF(OR('6'!G10="",G14=""),"",'6'!G10/G14),"")</f>
        <v>1.6335209505941213</v>
      </c>
      <c r="H16" s="137">
        <f>IFERROR(IF(OR('6'!H10="",H14=""),"",'6'!H10/H14),"")</f>
        <v>4.2977818292312371</v>
      </c>
      <c r="I16" s="137">
        <f>IFERROR(IF(OR('6'!I10="",I14=""),"",'6'!I10/I14),"")</f>
        <v>7.2082960310355118</v>
      </c>
      <c r="J16" s="136">
        <f>IFERROR(IF(OR('6'!J10="",J14=""),"",'6'!J10/J14),"")</f>
        <v>8.0148471615720531</v>
      </c>
      <c r="K16" s="136">
        <f>IFERROR(IF(OR('6'!K10="",K14=""),"",'6'!K10/K14),"")</f>
        <v>9.8504439511653725</v>
      </c>
      <c r="L16" s="136">
        <f>IFERROR(IF(OR('6'!L10="",L14=""),"",'6'!L10/L14),"")</f>
        <v>6.9731975341731438</v>
      </c>
    </row>
    <row r="17" spans="1:12" ht="21" customHeight="1">
      <c r="C17" s="125"/>
      <c r="D17" s="125"/>
    </row>
    <row r="18" spans="1:12" ht="33" customHeight="1">
      <c r="B18" s="111"/>
      <c r="C18" s="81" t="s">
        <v>9</v>
      </c>
      <c r="D18" s="82" t="s">
        <v>10</v>
      </c>
      <c r="E18" s="82" t="s">
        <v>11</v>
      </c>
      <c r="F18" s="82" t="s">
        <v>12</v>
      </c>
      <c r="G18" s="82" t="s">
        <v>13</v>
      </c>
      <c r="H18" s="82" t="s">
        <v>14</v>
      </c>
      <c r="I18" s="82" t="s">
        <v>15</v>
      </c>
      <c r="J18" s="82" t="s">
        <v>16</v>
      </c>
      <c r="K18" s="82" t="s">
        <v>17</v>
      </c>
      <c r="L18" s="83" t="s">
        <v>18</v>
      </c>
    </row>
    <row r="19" spans="1:12" ht="21" customHeight="1">
      <c r="A19" s="122" t="s">
        <v>532</v>
      </c>
      <c r="B19" s="113" t="s">
        <v>88</v>
      </c>
      <c r="C19" s="129">
        <f>'5-1'!D55</f>
        <v>109045</v>
      </c>
      <c r="D19" s="129">
        <f>'5-1'!E55</f>
        <v>114764</v>
      </c>
      <c r="E19" s="129">
        <f>'5-1'!F55</f>
        <v>122665</v>
      </c>
      <c r="F19" s="129">
        <f>'5-1'!G55</f>
        <v>136788</v>
      </c>
      <c r="G19" s="139">
        <f>'5-1'!H55</f>
        <v>146388</v>
      </c>
      <c r="H19" s="129">
        <f>'5-1'!I55</f>
        <v>189562</v>
      </c>
      <c r="I19" s="129">
        <f>'5-1'!J55</f>
        <v>199280</v>
      </c>
      <c r="J19" s="129">
        <f>'5-1'!K55</f>
        <v>230213</v>
      </c>
      <c r="K19" s="129">
        <f>'5-1'!L55</f>
        <v>222486</v>
      </c>
      <c r="L19" s="129">
        <f>'5-1'!M55</f>
        <v>242026</v>
      </c>
    </row>
    <row r="20" spans="1:12" ht="96.75" customHeight="1">
      <c r="A20" s="122" t="s">
        <v>21</v>
      </c>
      <c r="B20" s="113" t="s">
        <v>22</v>
      </c>
      <c r="C20" s="140">
        <f>'5-1'!D10</f>
        <v>26779</v>
      </c>
      <c r="D20" s="140">
        <f>'5-1'!E10</f>
        <v>30340</v>
      </c>
      <c r="E20" s="140">
        <f>'5-1'!F10</f>
        <v>32361</v>
      </c>
      <c r="F20" s="140">
        <f>'5-1'!G10</f>
        <v>30965</v>
      </c>
      <c r="G20" s="141">
        <f>'5-1'!H10</f>
        <v>31630</v>
      </c>
      <c r="H20" s="140">
        <f>'5-1'!I10</f>
        <v>41167</v>
      </c>
      <c r="I20" s="140">
        <f>'5-1'!J10</f>
        <v>50375</v>
      </c>
      <c r="J20" s="129">
        <f>'5-1'!K10</f>
        <v>56034</v>
      </c>
      <c r="K20" s="129">
        <f>'5-1'!L10</f>
        <v>51717</v>
      </c>
      <c r="L20" s="129">
        <f>'5-1'!M10</f>
        <v>50503</v>
      </c>
    </row>
    <row r="21" spans="1:12" ht="21" customHeight="1">
      <c r="A21" s="122" t="s">
        <v>533</v>
      </c>
      <c r="B21" s="113" t="s">
        <v>534</v>
      </c>
      <c r="C21" s="140">
        <f>SUM('5-1'!D11:D13)</f>
        <v>39298</v>
      </c>
      <c r="D21" s="140">
        <f>SUM('5-1'!E11:E13)</f>
        <v>41351</v>
      </c>
      <c r="E21" s="140">
        <f>SUM('5-1'!F11:F13)</f>
        <v>48574</v>
      </c>
      <c r="F21" s="140">
        <f>SUM('5-1'!G11:G13)</f>
        <v>53219</v>
      </c>
      <c r="G21" s="141">
        <f>SUM('5-1'!H11:H13)</f>
        <v>57294</v>
      </c>
      <c r="H21" s="140">
        <f>SUM('5-1'!I11:I13)</f>
        <v>59110</v>
      </c>
      <c r="I21" s="140">
        <f>SUM('5-1'!J11:J13)</f>
        <v>68753</v>
      </c>
      <c r="J21" s="129">
        <f>SUM('5-1'!K11:K13)</f>
        <v>76810</v>
      </c>
      <c r="K21" s="129">
        <f>SUM('5-1'!L11:L13)</f>
        <v>77017</v>
      </c>
      <c r="L21" s="129">
        <f>SUM('5-1'!M11:M13)</f>
        <v>75529</v>
      </c>
    </row>
    <row r="22" spans="1:12" ht="44.25" customHeight="1">
      <c r="A22" s="113" t="str">
        <f>'5-2'!A6</f>
        <v>支払手形及び買掛金</v>
      </c>
      <c r="B22" s="113" t="str">
        <f>'5-2'!B6</f>
        <v>Notes and accounts payable - trade</v>
      </c>
      <c r="C22" s="129">
        <f>'5-2'!D6</f>
        <v>18064</v>
      </c>
      <c r="D22" s="129">
        <f>'5-2'!E6</f>
        <v>22842</v>
      </c>
      <c r="E22" s="129">
        <f>'5-2'!F6</f>
        <v>14359</v>
      </c>
      <c r="F22" s="129">
        <f>'5-2'!G6</f>
        <v>12575</v>
      </c>
      <c r="G22" s="139">
        <f>'5-2'!H6</f>
        <v>12002</v>
      </c>
      <c r="H22" s="129">
        <f>'5-2'!I6</f>
        <v>13650</v>
      </c>
      <c r="I22" s="129">
        <f>'5-2'!J6</f>
        <v>15410</v>
      </c>
      <c r="J22" s="129">
        <f>'5-2'!K6</f>
        <v>14315</v>
      </c>
      <c r="K22" s="129">
        <f>'5-2'!L6</f>
        <v>11197</v>
      </c>
      <c r="L22" s="129">
        <f>'5-2'!M6</f>
        <v>9412</v>
      </c>
    </row>
    <row r="23" spans="1:12" ht="44.25" customHeight="1">
      <c r="A23" s="113" t="str">
        <f>'5-2'!A7</f>
        <v>電子記録債務</v>
      </c>
      <c r="B23" s="113" t="str">
        <f>'5-2'!B7</f>
        <v>Electronically recorded obligations - operating</v>
      </c>
      <c r="C23" s="185" t="str">
        <f>'5-2'!D7</f>
        <v>-</v>
      </c>
      <c r="D23" s="185" t="str">
        <f>'5-2'!E7</f>
        <v>-</v>
      </c>
      <c r="E23" s="129">
        <f>'5-2'!F7</f>
        <v>9582</v>
      </c>
      <c r="F23" s="129">
        <f>'5-2'!G7</f>
        <v>10597</v>
      </c>
      <c r="G23" s="139">
        <f>'5-2'!H7</f>
        <v>9079</v>
      </c>
      <c r="H23" s="129">
        <f>'5-2'!I7</f>
        <v>13013</v>
      </c>
      <c r="I23" s="129">
        <f>'5-2'!J7</f>
        <v>16722</v>
      </c>
      <c r="J23" s="129">
        <f>'5-2'!K7</f>
        <v>15197</v>
      </c>
      <c r="K23" s="129">
        <f>'5-2'!L7</f>
        <v>4677</v>
      </c>
      <c r="L23" s="129">
        <f>'5-2'!M7</f>
        <v>4269</v>
      </c>
    </row>
    <row r="24" spans="1:12" ht="66.75" customHeight="1">
      <c r="A24" s="122" t="s">
        <v>535</v>
      </c>
      <c r="B24" s="113" t="s">
        <v>536</v>
      </c>
      <c r="C24" s="129">
        <f t="shared" ref="C24:J24" si="0">SUM(C20:C21)-SUM(C22:C23)</f>
        <v>48013</v>
      </c>
      <c r="D24" s="129">
        <f t="shared" si="0"/>
        <v>48849</v>
      </c>
      <c r="E24" s="129">
        <f t="shared" si="0"/>
        <v>56994</v>
      </c>
      <c r="F24" s="129">
        <f t="shared" si="0"/>
        <v>61012</v>
      </c>
      <c r="G24" s="129">
        <f t="shared" si="0"/>
        <v>67843</v>
      </c>
      <c r="H24" s="129">
        <f t="shared" si="0"/>
        <v>73614</v>
      </c>
      <c r="I24" s="129">
        <f t="shared" si="0"/>
        <v>86996</v>
      </c>
      <c r="J24" s="129">
        <f t="shared" si="0"/>
        <v>103332</v>
      </c>
      <c r="K24" s="129">
        <f>SUM(K20:K21)-SUM(K22:K23)</f>
        <v>112860</v>
      </c>
      <c r="L24" s="129">
        <f>SUM(L20:L21)-SUM(L22:L23)</f>
        <v>112351</v>
      </c>
    </row>
    <row r="25" spans="1:12" ht="33" customHeight="1">
      <c r="A25" s="126" t="s">
        <v>541</v>
      </c>
    </row>
    <row r="26" spans="1:12" ht="33" customHeight="1">
      <c r="A26" s="64" t="s">
        <v>542</v>
      </c>
    </row>
    <row r="27" spans="1:12" ht="33" customHeight="1">
      <c r="H27" s="127"/>
      <c r="I27" s="127"/>
    </row>
    <row r="28" spans="1:12" ht="33" customHeight="1">
      <c r="B28" s="111"/>
      <c r="C28" s="81" t="s">
        <v>9</v>
      </c>
      <c r="D28" s="82" t="s">
        <v>10</v>
      </c>
      <c r="E28" s="82" t="s">
        <v>11</v>
      </c>
      <c r="F28" s="82" t="s">
        <v>12</v>
      </c>
      <c r="G28" s="82" t="s">
        <v>13</v>
      </c>
      <c r="H28" s="82" t="s">
        <v>14</v>
      </c>
      <c r="I28" s="82" t="s">
        <v>15</v>
      </c>
      <c r="J28" s="82" t="s">
        <v>16</v>
      </c>
      <c r="K28" s="82" t="s">
        <v>17</v>
      </c>
      <c r="L28" s="83" t="s">
        <v>18</v>
      </c>
    </row>
    <row r="29" spans="1:12" ht="21" customHeight="1">
      <c r="A29" s="122" t="s">
        <v>537</v>
      </c>
      <c r="B29" s="113" t="s">
        <v>538</v>
      </c>
      <c r="C29" s="136">
        <f>IFERROR(C19/'6'!C4*365,"")</f>
        <v>399.21989408012195</v>
      </c>
      <c r="D29" s="136">
        <f>IFERROR(D19/'6'!D4*365,"")</f>
        <v>400.58200248637274</v>
      </c>
      <c r="E29" s="136">
        <f>IFERROR(E19/'6'!E4*365,"")</f>
        <v>402.31042600796127</v>
      </c>
      <c r="F29" s="136">
        <f>IFERROR(F19/'6'!F4*365,"")</f>
        <v>425.84734269849798</v>
      </c>
      <c r="G29" s="136">
        <f>IFERROR(G19/'6'!G4*365,"")</f>
        <v>483.81115366854101</v>
      </c>
      <c r="H29" s="136">
        <f>IFERROR(H19/'6'!H4*365,"")</f>
        <v>499.8997890295359</v>
      </c>
      <c r="I29" s="136">
        <f>IFERROR(I19/'6'!I4*365,"")</f>
        <v>447.09353428934963</v>
      </c>
      <c r="J29" s="136">
        <f>IFERROR(J19/'6'!J4*365,"")</f>
        <v>481.98734053781203</v>
      </c>
      <c r="K29" s="136">
        <f>IFERROR(K19/'6'!K4*365,"")</f>
        <v>412.85945245176543</v>
      </c>
      <c r="L29" s="136">
        <f>IFERROR(L19/'6'!L4*365,"")</f>
        <v>492.54537141837602</v>
      </c>
    </row>
    <row r="30" spans="1:12" ht="21" customHeight="1">
      <c r="A30" s="122" t="s">
        <v>539</v>
      </c>
      <c r="B30" s="113" t="s">
        <v>540</v>
      </c>
      <c r="C30" s="136">
        <f>IFERROR(C21/'6'!C5*365,"")</f>
        <v>221.27593601036668</v>
      </c>
      <c r="D30" s="136">
        <f>IFERROR(D21/'6'!D5*365,"")</f>
        <v>225.0017143709004</v>
      </c>
      <c r="E30" s="136">
        <f>IFERROR(E21/'6'!E5*365,"")</f>
        <v>257.48304457063188</v>
      </c>
      <c r="F30" s="136">
        <f>IFERROR(F21/'6'!F5*365,"")</f>
        <v>268.38175965072259</v>
      </c>
      <c r="G30" s="142">
        <f>IFERROR(G21/'6'!G5*365,"")</f>
        <v>309.60101264323572</v>
      </c>
      <c r="H30" s="136">
        <f>IFERROR(H21/'6'!H5*365,"")</f>
        <v>259.80696747468181</v>
      </c>
      <c r="I30" s="136">
        <f>IFERROR(I21/'6'!I5*365,"")</f>
        <v>278.87189260670988</v>
      </c>
      <c r="J30" s="136">
        <f>IFERROR(J21/'6'!J5*365,"")</f>
        <v>294.95376166479048</v>
      </c>
      <c r="K30" s="136">
        <f>IFERROR(K21/'6'!K5*365,"")</f>
        <v>269.5303316490407</v>
      </c>
      <c r="L30" s="136">
        <f>IFERROR(L21/'6'!L5*365,"")</f>
        <v>286.20459288020515</v>
      </c>
    </row>
    <row r="31" spans="1:12" ht="33" customHeight="1"/>
  </sheetData>
  <mergeCells count="1">
    <mergeCell ref="A1:B1"/>
  </mergeCells>
  <phoneticPr fontId="30"/>
  <pageMargins left="0.70866141732283472" right="0.70866141732283472" top="0.74803149606299213" bottom="0.74803149606299213" header="0.51181102362204722" footer="0.51181102362204722"/>
  <pageSetup paperSize="9" scale="33" orientation="portrait" horizontalDpi="300" verticalDpi="300" r:id="rId1"/>
  <headerFooter>
    <oddFooter>&amp;R&amp;"Yu Gothic UI,標準"&amp;24&amp;A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L14"/>
  <sheetViews>
    <sheetView zoomScale="70" zoomScaleNormal="70" workbookViewId="0"/>
  </sheetViews>
  <sheetFormatPr defaultColWidth="8.875" defaultRowHeight="20.25"/>
  <cols>
    <col min="1" max="1" width="26" style="64" customWidth="1"/>
    <col min="2" max="2" width="25.625" style="72" customWidth="1"/>
    <col min="3" max="12" width="12.625" style="64" customWidth="1"/>
    <col min="13" max="13" width="8.875" style="64" customWidth="1"/>
    <col min="14" max="16384" width="8.875" style="64"/>
  </cols>
  <sheetData>
    <row r="1" spans="1:12" ht="21" customHeight="1">
      <c r="A1" s="109" t="s">
        <v>543</v>
      </c>
    </row>
    <row r="3" spans="1:12" ht="21" customHeight="1">
      <c r="A3" s="109" t="s">
        <v>544</v>
      </c>
      <c r="D3" s="75"/>
      <c r="E3" s="75"/>
      <c r="L3" s="154" t="s">
        <v>5</v>
      </c>
    </row>
    <row r="4" spans="1:12" ht="21" customHeight="1">
      <c r="A4" s="127"/>
      <c r="B4" s="128"/>
      <c r="C4" s="81" t="s">
        <v>9</v>
      </c>
      <c r="D4" s="82" t="s">
        <v>10</v>
      </c>
      <c r="E4" s="82" t="s">
        <v>11</v>
      </c>
      <c r="F4" s="82" t="s">
        <v>12</v>
      </c>
      <c r="G4" s="82" t="s">
        <v>13</v>
      </c>
      <c r="H4" s="82" t="s">
        <v>14</v>
      </c>
      <c r="I4" s="82" t="s">
        <v>15</v>
      </c>
      <c r="J4" s="82" t="s">
        <v>16</v>
      </c>
      <c r="K4" s="82" t="s">
        <v>17</v>
      </c>
      <c r="L4" s="83" t="s">
        <v>18</v>
      </c>
    </row>
    <row r="5" spans="1:12" ht="66.75" customHeight="1">
      <c r="A5" s="118" t="s">
        <v>532</v>
      </c>
      <c r="B5" s="113" t="s">
        <v>88</v>
      </c>
      <c r="C5" s="129">
        <f>'5-1'!D55</f>
        <v>109045</v>
      </c>
      <c r="D5" s="129">
        <f>'5-1'!E55</f>
        <v>114764</v>
      </c>
      <c r="E5" s="129">
        <f>'5-1'!F55</f>
        <v>122665</v>
      </c>
      <c r="F5" s="129">
        <f>'5-1'!G55</f>
        <v>136788</v>
      </c>
      <c r="G5" s="129">
        <f>'5-1'!H55</f>
        <v>146388</v>
      </c>
      <c r="H5" s="129">
        <f>'5-1'!I55</f>
        <v>189562</v>
      </c>
      <c r="I5" s="129">
        <f>'5-1'!J55</f>
        <v>199280</v>
      </c>
      <c r="J5" s="129">
        <f>'5-1'!K55</f>
        <v>230213</v>
      </c>
      <c r="K5" s="129">
        <f>'5-1'!L55</f>
        <v>222486</v>
      </c>
      <c r="L5" s="129">
        <f>'5-1'!M55</f>
        <v>242026</v>
      </c>
    </row>
    <row r="6" spans="1:12" ht="66.75" customHeight="1">
      <c r="A6" s="118" t="s">
        <v>545</v>
      </c>
      <c r="B6" s="113" t="s">
        <v>308</v>
      </c>
      <c r="C6" s="129">
        <f>'5-2'!D50</f>
        <v>32284</v>
      </c>
      <c r="D6" s="129">
        <f>'5-2'!E50</f>
        <v>37387</v>
      </c>
      <c r="E6" s="129">
        <f>'5-2'!F50</f>
        <v>41593</v>
      </c>
      <c r="F6" s="129">
        <f>'5-2'!G50</f>
        <v>45080</v>
      </c>
      <c r="G6" s="129">
        <f>'5-2'!H50</f>
        <v>50999</v>
      </c>
      <c r="H6" s="129">
        <f>'5-2'!I50</f>
        <v>85904</v>
      </c>
      <c r="I6" s="129">
        <f>'5-2'!J50</f>
        <v>101895</v>
      </c>
      <c r="J6" s="129">
        <f>'5-2'!K50</f>
        <v>125513</v>
      </c>
      <c r="K6" s="129">
        <f>'5-2'!L50</f>
        <v>136653</v>
      </c>
      <c r="L6" s="129">
        <f>'5-2'!M50</f>
        <v>144898</v>
      </c>
    </row>
    <row r="7" spans="1:12" ht="66.75" customHeight="1">
      <c r="A7" s="118" t="s">
        <v>546</v>
      </c>
      <c r="B7" s="113" t="s">
        <v>547</v>
      </c>
      <c r="C7" s="121">
        <v>0.29599999999999999</v>
      </c>
      <c r="D7" s="121">
        <v>0.32600000000000001</v>
      </c>
      <c r="E7" s="121">
        <v>0.33900000000000002</v>
      </c>
      <c r="F7" s="121">
        <v>0.33</v>
      </c>
      <c r="G7" s="121">
        <v>0.34799999999999998</v>
      </c>
      <c r="H7" s="121">
        <v>0.45300000000000001</v>
      </c>
      <c r="I7" s="121">
        <v>0.51100000000000001</v>
      </c>
      <c r="J7" s="121">
        <v>0.54500000000000004</v>
      </c>
      <c r="K7" s="121">
        <v>0.61399999999999999</v>
      </c>
      <c r="L7" s="121">
        <v>0.59899999999999998</v>
      </c>
    </row>
    <row r="8" spans="1:12" ht="33" customHeight="1">
      <c r="C8" s="117"/>
      <c r="D8" s="117"/>
      <c r="E8" s="117"/>
      <c r="F8" s="117"/>
      <c r="G8" s="117"/>
      <c r="H8" s="117"/>
      <c r="I8" s="117"/>
      <c r="J8" s="117"/>
      <c r="K8" s="117"/>
      <c r="L8" s="117"/>
    </row>
    <row r="9" spans="1:12" ht="39" customHeight="1">
      <c r="A9" s="109" t="s">
        <v>548</v>
      </c>
      <c r="E9" s="75"/>
    </row>
    <row r="10" spans="1:12" ht="21" customHeight="1">
      <c r="A10" s="127"/>
      <c r="B10" s="128"/>
      <c r="C10" s="81" t="s">
        <v>9</v>
      </c>
      <c r="D10" s="82" t="s">
        <v>10</v>
      </c>
      <c r="E10" s="82" t="s">
        <v>11</v>
      </c>
      <c r="F10" s="82" t="s">
        <v>12</v>
      </c>
      <c r="G10" s="82" t="s">
        <v>13</v>
      </c>
      <c r="H10" s="82" t="s">
        <v>14</v>
      </c>
      <c r="I10" s="82" t="s">
        <v>15</v>
      </c>
      <c r="J10" s="82" t="s">
        <v>16</v>
      </c>
      <c r="K10" s="82" t="s">
        <v>17</v>
      </c>
      <c r="L10" s="83" t="s">
        <v>18</v>
      </c>
    </row>
    <row r="11" spans="1:12" ht="66.75" customHeight="1">
      <c r="A11" s="118" t="s">
        <v>6</v>
      </c>
      <c r="B11" s="113" t="str">
        <f>'5-1'!B7</f>
        <v>Current assets</v>
      </c>
      <c r="C11" s="130">
        <f>'5-1'!D19</f>
        <v>80126</v>
      </c>
      <c r="D11" s="130">
        <f>'5-1'!E19</f>
        <v>86141</v>
      </c>
      <c r="E11" s="130">
        <f>'5-1'!F19</f>
        <v>93245</v>
      </c>
      <c r="F11" s="130">
        <f>'5-1'!G19</f>
        <v>103036</v>
      </c>
      <c r="G11" s="130">
        <f>'5-1'!H19</f>
        <v>108614</v>
      </c>
      <c r="H11" s="130">
        <f>'5-1'!I19</f>
        <v>149461</v>
      </c>
      <c r="I11" s="130">
        <f>'5-1'!J19</f>
        <v>159061</v>
      </c>
      <c r="J11" s="130">
        <f>'5-1'!K19</f>
        <v>169854</v>
      </c>
      <c r="K11" s="130">
        <f>'5-1'!L19</f>
        <v>169492</v>
      </c>
      <c r="L11" s="130">
        <f>'5-1'!M19</f>
        <v>170545</v>
      </c>
    </row>
    <row r="12" spans="1:12" ht="66.75" customHeight="1">
      <c r="A12" s="118" t="s">
        <v>237</v>
      </c>
      <c r="B12" s="113" t="str">
        <f>'5-2'!B4</f>
        <v>Current liabilities</v>
      </c>
      <c r="C12" s="130">
        <f>'5-2'!D18</f>
        <v>47115</v>
      </c>
      <c r="D12" s="130">
        <f>'5-2'!E18</f>
        <v>53004</v>
      </c>
      <c r="E12" s="130">
        <f>'5-2'!F18</f>
        <v>60078</v>
      </c>
      <c r="F12" s="130">
        <f>'5-2'!G18</f>
        <v>67451</v>
      </c>
      <c r="G12" s="130">
        <f>'5-2'!H18</f>
        <v>67212</v>
      </c>
      <c r="H12" s="130">
        <f>'5-2'!I18</f>
        <v>81769</v>
      </c>
      <c r="I12" s="130">
        <f>'5-2'!J18</f>
        <v>80907</v>
      </c>
      <c r="J12" s="130">
        <f>'5-2'!K18</f>
        <v>88100</v>
      </c>
      <c r="K12" s="130">
        <f>'5-2'!L18</f>
        <v>72995</v>
      </c>
      <c r="L12" s="130">
        <f>'5-2'!M18</f>
        <v>79462</v>
      </c>
    </row>
    <row r="13" spans="1:12" ht="66.75" customHeight="1">
      <c r="A13" s="118" t="s">
        <v>549</v>
      </c>
      <c r="B13" s="113" t="s">
        <v>550</v>
      </c>
      <c r="C13" s="121">
        <f t="shared" ref="C13:L13" si="0">IFERROR(C11/C12,"")</f>
        <v>1.7006473522232834</v>
      </c>
      <c r="D13" s="121">
        <f t="shared" si="0"/>
        <v>1.6251792317560938</v>
      </c>
      <c r="E13" s="121">
        <f t="shared" si="0"/>
        <v>1.5520656479909452</v>
      </c>
      <c r="F13" s="121">
        <f t="shared" si="0"/>
        <v>1.527568160590651</v>
      </c>
      <c r="G13" s="121">
        <f t="shared" si="0"/>
        <v>1.6159911920490388</v>
      </c>
      <c r="H13" s="121">
        <f t="shared" si="0"/>
        <v>1.8278442930695007</v>
      </c>
      <c r="I13" s="121">
        <f t="shared" si="0"/>
        <v>1.9659732779611159</v>
      </c>
      <c r="J13" s="121">
        <f t="shared" si="0"/>
        <v>1.9279682179341657</v>
      </c>
      <c r="K13" s="121">
        <f t="shared" si="0"/>
        <v>2.3219672580313722</v>
      </c>
      <c r="L13" s="121">
        <f t="shared" si="0"/>
        <v>2.146246004379452</v>
      </c>
    </row>
    <row r="14" spans="1:12" ht="66.75" customHeight="1">
      <c r="C14" s="117"/>
      <c r="D14" s="117"/>
      <c r="E14" s="117"/>
      <c r="F14" s="117"/>
      <c r="G14" s="117"/>
      <c r="H14" s="117"/>
      <c r="I14" s="117"/>
      <c r="J14" s="117"/>
      <c r="K14" s="117"/>
      <c r="L14" s="117"/>
    </row>
  </sheetData>
  <phoneticPr fontId="30"/>
  <pageMargins left="0.70866141732283472" right="0.70866141732283472" top="0.74803149606299213" bottom="0.74803149606299213" header="0.51181102362204722" footer="0.51181102362204722"/>
  <pageSetup paperSize="9" scale="44" orientation="portrait" horizontalDpi="300" verticalDpi="300" r:id="rId1"/>
  <headerFooter>
    <oddFooter>&amp;R&amp;"Yu Gothic UI,標準"&amp;16&amp;A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28"/>
  <sheetViews>
    <sheetView zoomScale="70" zoomScaleNormal="70" zoomScaleSheetLayoutView="70" workbookViewId="0"/>
  </sheetViews>
  <sheetFormatPr defaultColWidth="9" defaultRowHeight="16.5"/>
  <cols>
    <col min="1" max="1" width="9" customWidth="1"/>
    <col min="2" max="2" width="7.875" customWidth="1"/>
    <col min="3" max="4" width="9" customWidth="1"/>
    <col min="5" max="5" width="11.125" customWidth="1"/>
    <col min="6" max="6" width="17.875" customWidth="1"/>
    <col min="7" max="7" width="10.625" customWidth="1"/>
    <col min="8" max="8" width="4.125" customWidth="1"/>
    <col min="9" max="9" width="9" customWidth="1"/>
  </cols>
  <sheetData>
    <row r="1" spans="1:24" ht="21.7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ht="24" customHeight="1">
      <c r="A2" s="11" t="s">
        <v>89</v>
      </c>
      <c r="B2" s="12"/>
      <c r="C2" s="9"/>
      <c r="D2" s="9"/>
      <c r="E2" s="13" t="s">
        <v>604</v>
      </c>
      <c r="F2" s="9"/>
      <c r="G2" s="9"/>
      <c r="H2" s="9"/>
      <c r="I2" s="9"/>
      <c r="J2" s="9"/>
      <c r="K2" s="9"/>
      <c r="L2" s="10"/>
      <c r="M2" s="14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21.75" customHeight="1">
      <c r="A3" s="15"/>
      <c r="B3" s="15"/>
      <c r="C3" s="9"/>
      <c r="D3" s="9"/>
      <c r="E3" s="10"/>
      <c r="F3" s="14"/>
      <c r="G3" s="9"/>
      <c r="H3" s="9"/>
      <c r="I3" s="9"/>
      <c r="J3" s="9"/>
      <c r="K3" s="9"/>
      <c r="L3" s="10"/>
      <c r="M3" s="16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ht="19.5" customHeight="1">
      <c r="A4" s="17"/>
      <c r="B4" s="18"/>
      <c r="C4" s="18"/>
      <c r="D4" s="18"/>
      <c r="E4" s="18"/>
      <c r="F4" s="18"/>
      <c r="G4" s="18"/>
      <c r="H4" s="18"/>
      <c r="I4" s="17"/>
      <c r="J4" s="18"/>
      <c r="K4" s="18"/>
    </row>
    <row r="5" spans="1:24" ht="19.5" customHeight="1">
      <c r="A5" s="17" t="s">
        <v>90</v>
      </c>
      <c r="B5" s="18"/>
      <c r="C5" s="18"/>
      <c r="D5" s="18"/>
      <c r="E5" s="18"/>
      <c r="F5" s="18"/>
      <c r="G5" s="18"/>
      <c r="H5" s="18"/>
      <c r="I5" s="17" t="s">
        <v>91</v>
      </c>
      <c r="J5" s="18"/>
      <c r="K5" s="18"/>
    </row>
    <row r="6" spans="1:24" ht="25.5" customHeight="1"/>
    <row r="7" spans="1:24" ht="19.5" customHeight="1">
      <c r="A7" s="17" t="s">
        <v>92</v>
      </c>
      <c r="B7" s="17"/>
      <c r="C7" s="17"/>
      <c r="D7" s="17"/>
      <c r="E7" s="17"/>
      <c r="F7" s="17"/>
      <c r="G7" s="17"/>
      <c r="H7" s="17"/>
      <c r="I7" s="17" t="s">
        <v>93</v>
      </c>
      <c r="J7" s="17"/>
      <c r="K7" s="17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</row>
    <row r="8" spans="1:24" ht="44.25" customHeight="1">
      <c r="B8" s="20">
        <v>1</v>
      </c>
      <c r="C8" s="209" t="s">
        <v>94</v>
      </c>
      <c r="D8" s="209"/>
      <c r="E8" s="209"/>
      <c r="F8" s="209"/>
      <c r="G8" s="20"/>
      <c r="H8" s="18"/>
      <c r="I8" s="20">
        <v>1</v>
      </c>
      <c r="J8" s="18" t="s">
        <v>95</v>
      </c>
      <c r="K8" s="18"/>
      <c r="L8" s="18"/>
      <c r="X8" s="21"/>
    </row>
    <row r="9" spans="1:24" ht="44.25" customHeight="1">
      <c r="B9" s="20" t="s">
        <v>96</v>
      </c>
      <c r="C9" s="209" t="s">
        <v>97</v>
      </c>
      <c r="D9" s="22"/>
      <c r="E9" s="209"/>
      <c r="F9" s="209"/>
      <c r="G9" s="20"/>
      <c r="H9" s="18"/>
      <c r="I9" s="20" t="s">
        <v>96</v>
      </c>
      <c r="J9" s="18" t="s">
        <v>98</v>
      </c>
      <c r="K9" s="18"/>
      <c r="L9" s="18"/>
      <c r="X9" s="21"/>
    </row>
    <row r="10" spans="1:24" ht="44.25" customHeight="1">
      <c r="A10" s="18"/>
      <c r="B10" s="20" t="s">
        <v>99</v>
      </c>
      <c r="C10" s="209" t="s">
        <v>100</v>
      </c>
      <c r="D10" s="22"/>
      <c r="E10" s="209"/>
      <c r="F10" s="209"/>
      <c r="G10" s="20"/>
      <c r="H10" s="18"/>
      <c r="I10" s="20" t="s">
        <v>99</v>
      </c>
      <c r="J10" s="23" t="s">
        <v>101</v>
      </c>
      <c r="K10" s="18"/>
      <c r="L10" s="18"/>
      <c r="N10" s="18"/>
      <c r="X10" s="21"/>
    </row>
    <row r="11" spans="1:24" ht="44.25" customHeight="1">
      <c r="A11" s="18"/>
      <c r="B11" s="20" t="s">
        <v>102</v>
      </c>
      <c r="C11" s="209" t="s">
        <v>103</v>
      </c>
      <c r="D11" s="22"/>
      <c r="E11" s="209"/>
      <c r="F11" s="209"/>
      <c r="G11" s="20"/>
      <c r="H11" s="18"/>
      <c r="I11" s="20" t="s">
        <v>102</v>
      </c>
      <c r="J11" s="23" t="s">
        <v>104</v>
      </c>
      <c r="K11" s="18"/>
      <c r="L11" s="18"/>
      <c r="N11" s="18"/>
      <c r="X11" s="21"/>
    </row>
    <row r="12" spans="1:24" ht="44.25" customHeight="1">
      <c r="A12" s="18"/>
      <c r="B12" s="20" t="s">
        <v>105</v>
      </c>
      <c r="C12" s="209" t="s">
        <v>106</v>
      </c>
      <c r="D12" s="22"/>
      <c r="E12" s="209"/>
      <c r="F12" s="209"/>
      <c r="G12" s="20"/>
      <c r="H12" s="18"/>
      <c r="I12" s="20" t="s">
        <v>105</v>
      </c>
      <c r="J12" s="23" t="s">
        <v>107</v>
      </c>
      <c r="K12" s="18"/>
      <c r="L12" s="18"/>
      <c r="N12" s="18"/>
      <c r="X12" s="21"/>
    </row>
    <row r="13" spans="1:24" ht="44.25" customHeight="1">
      <c r="A13" s="18"/>
      <c r="B13" s="221" t="s">
        <v>108</v>
      </c>
      <c r="C13" s="209" t="s">
        <v>109</v>
      </c>
      <c r="D13" s="209"/>
      <c r="E13" s="209"/>
      <c r="F13" s="209"/>
      <c r="G13" s="20"/>
      <c r="H13" s="18"/>
      <c r="I13" s="221" t="s">
        <v>108</v>
      </c>
      <c r="J13" s="23" t="s">
        <v>110</v>
      </c>
      <c r="K13" s="18"/>
      <c r="L13" s="18"/>
      <c r="N13" s="18"/>
      <c r="X13" s="21"/>
    </row>
    <row r="14" spans="1:24" ht="44.25" customHeight="1">
      <c r="A14" s="18"/>
      <c r="B14" s="20" t="s">
        <v>111</v>
      </c>
      <c r="C14" s="209" t="s">
        <v>112</v>
      </c>
      <c r="D14" s="209"/>
      <c r="E14" s="209"/>
      <c r="F14" s="209"/>
      <c r="G14" s="20"/>
      <c r="H14" s="18"/>
      <c r="I14" s="20" t="s">
        <v>111</v>
      </c>
      <c r="J14" s="23" t="s">
        <v>113</v>
      </c>
      <c r="K14" s="18"/>
      <c r="L14" s="18"/>
      <c r="N14" s="18"/>
      <c r="X14" s="21"/>
    </row>
    <row r="15" spans="1:24" ht="44.25" customHeight="1">
      <c r="A15" s="18"/>
      <c r="B15" s="20"/>
      <c r="C15" s="18"/>
      <c r="D15" s="18"/>
      <c r="E15" s="18"/>
      <c r="F15" s="18"/>
      <c r="G15" s="20"/>
      <c r="H15" s="18"/>
      <c r="I15" s="20"/>
      <c r="J15" s="18"/>
      <c r="K15" s="18"/>
      <c r="L15" s="18"/>
      <c r="X15" s="21"/>
    </row>
    <row r="16" spans="1:24" ht="25.5" customHeight="1">
      <c r="B16" s="24"/>
      <c r="G16" s="24"/>
      <c r="I16" s="24"/>
      <c r="X16" s="18"/>
    </row>
    <row r="17" spans="1:24" ht="44.25" customHeight="1">
      <c r="A17" s="17" t="s">
        <v>1</v>
      </c>
      <c r="B17" s="25"/>
      <c r="D17" s="17"/>
      <c r="E17" s="17"/>
      <c r="F17" s="17"/>
      <c r="G17" s="25"/>
      <c r="H17" s="17"/>
      <c r="I17" s="25"/>
      <c r="J17" s="17"/>
      <c r="K17" s="17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7"/>
    </row>
    <row r="18" spans="1:24" ht="44.25" customHeight="1">
      <c r="A18" s="18"/>
      <c r="B18" s="221" t="s">
        <v>114</v>
      </c>
      <c r="C18" s="18" t="s">
        <v>115</v>
      </c>
      <c r="D18" s="18"/>
      <c r="E18" s="18"/>
      <c r="F18" s="18"/>
      <c r="G18" s="20"/>
      <c r="H18" s="18"/>
      <c r="I18" s="221" t="s">
        <v>114</v>
      </c>
      <c r="J18" s="18" t="s">
        <v>116</v>
      </c>
      <c r="K18" s="18"/>
      <c r="X18" s="21"/>
    </row>
    <row r="19" spans="1:24" ht="44.25" customHeight="1">
      <c r="A19" s="18"/>
      <c r="B19" s="221" t="s">
        <v>117</v>
      </c>
      <c r="C19" s="18" t="s">
        <v>118</v>
      </c>
      <c r="D19" s="18"/>
      <c r="E19" s="18"/>
      <c r="F19" s="18"/>
      <c r="G19" s="20"/>
      <c r="H19" s="18"/>
      <c r="I19" s="221" t="s">
        <v>117</v>
      </c>
      <c r="J19" s="18" t="s">
        <v>119</v>
      </c>
      <c r="K19" s="18"/>
      <c r="X19" s="21"/>
    </row>
    <row r="20" spans="1:24" ht="19.5" customHeight="1">
      <c r="B20" s="221" t="s">
        <v>120</v>
      </c>
      <c r="C20" s="18" t="s">
        <v>121</v>
      </c>
      <c r="G20" s="20"/>
      <c r="I20" s="221" t="s">
        <v>120</v>
      </c>
      <c r="J20" s="18" t="s">
        <v>122</v>
      </c>
      <c r="X20" s="21"/>
    </row>
    <row r="21" spans="1:24" ht="23.25" customHeight="1">
      <c r="B21" s="221" t="s">
        <v>123</v>
      </c>
      <c r="C21" s="18" t="s">
        <v>124</v>
      </c>
      <c r="G21" s="20"/>
      <c r="I21" s="221" t="s">
        <v>123</v>
      </c>
      <c r="J21" s="18" t="s">
        <v>125</v>
      </c>
      <c r="X21" s="21"/>
    </row>
    <row r="22" spans="1:24" ht="23.25" customHeight="1">
      <c r="B22" s="221" t="s">
        <v>126</v>
      </c>
      <c r="C22" s="18" t="s">
        <v>127</v>
      </c>
      <c r="G22" s="20"/>
      <c r="I22" s="221" t="s">
        <v>126</v>
      </c>
      <c r="J22" s="18" t="s">
        <v>128</v>
      </c>
      <c r="X22" s="21"/>
    </row>
    <row r="23" spans="1:24" ht="19.5" customHeight="1">
      <c r="B23" s="221" t="s">
        <v>129</v>
      </c>
      <c r="C23" s="18" t="s">
        <v>130</v>
      </c>
      <c r="G23" s="20"/>
      <c r="I23" s="221" t="s">
        <v>129</v>
      </c>
      <c r="J23" s="18" t="s">
        <v>131</v>
      </c>
      <c r="X23" s="21"/>
    </row>
    <row r="24" spans="1:24" ht="44.25" customHeight="1">
      <c r="A24" s="18"/>
      <c r="B24" s="221" t="s">
        <v>132</v>
      </c>
      <c r="C24" s="18" t="s">
        <v>133</v>
      </c>
      <c r="D24" s="18"/>
      <c r="E24" s="18"/>
      <c r="F24" s="18"/>
      <c r="G24" s="20"/>
      <c r="H24" s="18"/>
      <c r="I24" s="221" t="s">
        <v>132</v>
      </c>
      <c r="J24" s="18" t="s">
        <v>134</v>
      </c>
      <c r="K24" s="18"/>
      <c r="X24" s="21"/>
    </row>
    <row r="25" spans="1:24" ht="25.5">
      <c r="A25" s="18"/>
      <c r="B25" s="221" t="s">
        <v>135</v>
      </c>
      <c r="C25" s="18" t="s">
        <v>136</v>
      </c>
      <c r="D25" s="18"/>
      <c r="E25" s="18"/>
      <c r="F25" s="18"/>
      <c r="G25" s="20"/>
      <c r="H25" s="18"/>
      <c r="I25" s="221" t="s">
        <v>135</v>
      </c>
      <c r="J25" s="18" t="s">
        <v>137</v>
      </c>
      <c r="K25" s="18"/>
      <c r="X25" s="21"/>
    </row>
    <row r="26" spans="1:24" ht="25.5">
      <c r="A26" s="18"/>
      <c r="B26" s="221" t="s">
        <v>138</v>
      </c>
      <c r="C26" s="18" t="s">
        <v>139</v>
      </c>
      <c r="D26" s="18"/>
      <c r="E26" s="18"/>
      <c r="F26" s="18"/>
      <c r="G26" s="20"/>
      <c r="H26" s="18"/>
      <c r="I26" s="221" t="s">
        <v>138</v>
      </c>
      <c r="J26" s="18" t="s">
        <v>140</v>
      </c>
      <c r="K26" s="18"/>
      <c r="X26" s="21"/>
    </row>
    <row r="27" spans="1:24" ht="25.5">
      <c r="B27" s="221" t="s">
        <v>589</v>
      </c>
      <c r="C27" s="18" t="s">
        <v>590</v>
      </c>
      <c r="D27" s="18"/>
      <c r="E27" s="18"/>
      <c r="F27" s="18"/>
      <c r="G27" s="20"/>
      <c r="H27" s="18"/>
      <c r="I27" s="221" t="s">
        <v>589</v>
      </c>
      <c r="J27" s="18" t="s">
        <v>591</v>
      </c>
      <c r="K27" s="18"/>
      <c r="X27" s="18"/>
    </row>
    <row r="28" spans="1:24" ht="24.75" customHeight="1">
      <c r="A28" s="19"/>
      <c r="B28" s="19"/>
      <c r="C28" s="19"/>
      <c r="D28" s="21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</row>
  </sheetData>
  <phoneticPr fontId="30"/>
  <hyperlinks>
    <hyperlink ref="I8" location="'1'!A1" display="#'1'.A1" xr:uid="{333F0B36-7ED8-4CA6-9543-513F71E10CD4}"/>
    <hyperlink ref="I9" location="'2-1'!A1" display="2-1" xr:uid="{4B4EECFA-A54B-4A43-A24D-8526A97EAB57}"/>
    <hyperlink ref="I10" location="'2-2'!A1" display="2-2" xr:uid="{EF77F563-7F22-4808-BAFE-A6D48261F281}"/>
    <hyperlink ref="I11" location="'3-1'!A1" display="3-1" xr:uid="{5697753E-55F1-4093-AEE7-E16DF1FFA97B}"/>
    <hyperlink ref="I12" location="'3-2'!A1" display="3-2" xr:uid="{38B990D5-1C13-4818-9C93-068BC463445D}"/>
    <hyperlink ref="I13" location="'4-1'!A1" display="4-1" xr:uid="{C26D0D92-3B53-4589-BA61-81EA837EB0C2}"/>
    <hyperlink ref="I14" location="'4-2'!A1" display="4-2" xr:uid="{F29C5A86-A903-4B46-B3BC-760FE30E42B0}"/>
    <hyperlink ref="B8" location="'1'!A1" display="#'1'.A1" xr:uid="{2561CFC5-AFBF-4594-9409-4445DB5A0DF4}"/>
    <hyperlink ref="B9" location="'2-1'!A1" display="2-1" xr:uid="{DDE81648-7EDD-441A-B8E1-00E3C7F538E7}"/>
    <hyperlink ref="B10" location="'2-2'!A1" display="2-2" xr:uid="{8CAD8376-5561-46F3-98F7-F807BAA14F7C}"/>
    <hyperlink ref="B11" location="'3-1'!A1" display="3-1" xr:uid="{54E5D15C-A89B-4873-B993-90CFE4CF53CF}"/>
    <hyperlink ref="B12" location="'3-2'!A1" display="3-2" xr:uid="{41639080-83FB-434A-A89B-E0B0F679765F}"/>
    <hyperlink ref="B13" location="'4-1'!A1" display="4-1" xr:uid="{8CBDBC47-3F44-4544-A9F7-089FDB32BEE6}"/>
    <hyperlink ref="B14" location="'4-2'!A1" display="4-2" xr:uid="{2F45ED15-C1A0-4775-A5CA-12A6B572C1D3}"/>
    <hyperlink ref="B18" location="'5-1'!A4:A6" display="5-1" xr:uid="{2561B88F-D552-4180-8155-09E8D73EBCC4}"/>
    <hyperlink ref="B19" location="'5-2'!A1" display="5-2" xr:uid="{F66B3284-112A-461C-A22E-B494CBFCE0D0}"/>
    <hyperlink ref="B20" location="'6'!A1" display="6" xr:uid="{FA4372E9-1604-4B09-889D-B485617EDEC7}"/>
    <hyperlink ref="B21" location="'7-1'!A1" display="7-1" xr:uid="{53A90D6D-5D40-4C75-9DE0-45FAF4A56AB0}"/>
    <hyperlink ref="B22" location="'7-2'!A1" display="7-2" xr:uid="{B7244DB1-31CC-4078-9383-CF2AA7D0D9D7}"/>
    <hyperlink ref="B23" location="'8'!A1" display="8" xr:uid="{25E49D05-D62F-4E5A-8A83-A3D820A8CAE7}"/>
    <hyperlink ref="B24" location="'9'!A1" display="9" xr:uid="{552EF390-F762-4CA5-AD32-469BBE89D6F3}"/>
    <hyperlink ref="B25" location="'10'!A1" display="10" xr:uid="{266714DA-9CC5-4425-8837-8452CE8039F8}"/>
    <hyperlink ref="B26" location="'11'!A1" display="11" xr:uid="{7B24B32E-12BD-40C7-85C3-14E0EA52C65E}"/>
    <hyperlink ref="B27" location="'12'!A1" display="12" xr:uid="{662D5D8F-F15B-417D-B720-5092CEEE9FDD}"/>
    <hyperlink ref="I18" location="'5-1'!A4:A6" display="5-1" xr:uid="{95BCF4C4-F325-45C6-9D8B-2A398758C58A}"/>
    <hyperlink ref="I19" location="'5-2'!A1" display="5-2" xr:uid="{007CE6B9-A74E-4F6D-B008-B5296DCEA5DF}"/>
    <hyperlink ref="I20" location="'6'!A1" display="6" xr:uid="{E48F4B71-21A0-4477-9B87-2072EC9CC128}"/>
    <hyperlink ref="I21" location="'7-1'!A1" display="7-1" xr:uid="{29903554-2D67-4684-9BE0-282F8F01F1B2}"/>
    <hyperlink ref="I22" location="'7-2'!A1" display="7-2" xr:uid="{11FA4A25-6E3D-4B59-8DA3-D874B6C87EC9}"/>
    <hyperlink ref="I23" location="'8'!A1" display="8" xr:uid="{26E67C7C-CDBC-4439-BE8A-3166FDF398F6}"/>
    <hyperlink ref="I24" location="'9'!A1" display="9" xr:uid="{E7E5450F-841F-47F4-847D-3A91578052F1}"/>
    <hyperlink ref="I25" location="'10'!A1" display="10" xr:uid="{ACA46197-4DC8-49DB-8BFE-BF06A3D2E73F}"/>
    <hyperlink ref="I26" location="'11'!A1" display="11" xr:uid="{DDADEA52-3696-40FD-BB44-E7AF52793A09}"/>
    <hyperlink ref="I27" location="'12'!A1" display="12" xr:uid="{4FA18102-7245-4BAF-B610-A66FB4811771}"/>
  </hyperlinks>
  <pageMargins left="0.7" right="0.7" top="0.75" bottom="0.75" header="0.511811023622047" footer="0.511811023622047"/>
  <pageSetup paperSize="9" scale="51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T19"/>
  <sheetViews>
    <sheetView zoomScale="70" zoomScaleNormal="70" workbookViewId="0"/>
  </sheetViews>
  <sheetFormatPr defaultColWidth="8.875" defaultRowHeight="20.25"/>
  <cols>
    <col min="1" max="2" width="31.125" style="64" customWidth="1"/>
    <col min="3" max="12" width="12.625" style="64" customWidth="1"/>
    <col min="13" max="13" width="8.875" style="64" customWidth="1"/>
    <col min="14" max="16384" width="8.875" style="64"/>
  </cols>
  <sheetData>
    <row r="1" spans="1:20" ht="21" customHeight="1">
      <c r="A1" s="108" t="s">
        <v>551</v>
      </c>
      <c r="B1" s="214"/>
      <c r="F1" s="216" t="s">
        <v>552</v>
      </c>
    </row>
    <row r="3" spans="1:20" ht="21" customHeight="1">
      <c r="A3" s="127"/>
      <c r="B3" s="131"/>
      <c r="C3" s="81" t="s">
        <v>9</v>
      </c>
      <c r="D3" s="82" t="s">
        <v>10</v>
      </c>
      <c r="E3" s="82" t="s">
        <v>11</v>
      </c>
      <c r="F3" s="82" t="s">
        <v>12</v>
      </c>
      <c r="G3" s="82" t="s">
        <v>13</v>
      </c>
      <c r="H3" s="82" t="s">
        <v>14</v>
      </c>
      <c r="I3" s="82" t="s">
        <v>15</v>
      </c>
      <c r="J3" s="82" t="s">
        <v>16</v>
      </c>
      <c r="K3" s="82" t="s">
        <v>17</v>
      </c>
      <c r="L3" s="83" t="s">
        <v>18</v>
      </c>
      <c r="T3" s="154"/>
    </row>
    <row r="4" spans="1:20" ht="67.5" customHeight="1">
      <c r="A4" s="113" t="s">
        <v>553</v>
      </c>
      <c r="B4" s="113" t="s">
        <v>554</v>
      </c>
      <c r="C4" s="132">
        <v>6.17</v>
      </c>
      <c r="D4" s="132">
        <v>46.9</v>
      </c>
      <c r="E4" s="132">
        <v>122.95</v>
      </c>
      <c r="F4" s="132">
        <v>110.94</v>
      </c>
      <c r="G4" s="132">
        <v>77.510000000000005</v>
      </c>
      <c r="H4" s="132">
        <v>246.78</v>
      </c>
      <c r="I4" s="132">
        <v>349.34</v>
      </c>
      <c r="J4" s="132">
        <v>424.92</v>
      </c>
      <c r="K4" s="132">
        <v>365.55</v>
      </c>
      <c r="L4" s="132">
        <v>432.58</v>
      </c>
    </row>
    <row r="5" spans="1:20" ht="67.5" customHeight="1">
      <c r="A5" s="113" t="s">
        <v>555</v>
      </c>
      <c r="B5" s="113" t="s">
        <v>556</v>
      </c>
      <c r="C5" s="132">
        <v>334.11</v>
      </c>
      <c r="D5" s="132">
        <v>386.92</v>
      </c>
      <c r="E5" s="132">
        <v>860.9</v>
      </c>
      <c r="F5" s="132">
        <v>933.07</v>
      </c>
      <c r="G5" s="132">
        <v>1055.5</v>
      </c>
      <c r="H5" s="132">
        <v>1684.08</v>
      </c>
      <c r="I5" s="132">
        <v>1995.55</v>
      </c>
      <c r="J5" s="132">
        <v>2457.0100000000002</v>
      </c>
      <c r="K5" s="132">
        <v>2672.19</v>
      </c>
      <c r="L5" s="132">
        <v>2975.26</v>
      </c>
    </row>
    <row r="6" spans="1:20" ht="67.5" customHeight="1">
      <c r="A6" s="113" t="s">
        <v>557</v>
      </c>
      <c r="B6" s="113" t="s">
        <v>558</v>
      </c>
      <c r="C6" s="217">
        <f t="shared" ref="C6:L6" si="0">C10/C4</f>
        <v>95.948136142625614</v>
      </c>
      <c r="D6" s="217">
        <f t="shared" si="0"/>
        <v>20.874200426439234</v>
      </c>
      <c r="E6" s="217">
        <f t="shared" si="0"/>
        <v>16.201708011386742</v>
      </c>
      <c r="F6" s="217">
        <f t="shared" si="0"/>
        <v>23.769605191995673</v>
      </c>
      <c r="G6" s="217">
        <f t="shared" si="0"/>
        <v>56.637853180234806</v>
      </c>
      <c r="H6" s="217">
        <f t="shared" si="0"/>
        <v>27.838560661317771</v>
      </c>
      <c r="I6" s="217">
        <f t="shared" si="0"/>
        <v>12.151485658670637</v>
      </c>
      <c r="J6" s="217">
        <f t="shared" si="0"/>
        <v>14.727478113527251</v>
      </c>
      <c r="K6" s="217">
        <f t="shared" si="0"/>
        <v>12.529065791273423</v>
      </c>
      <c r="L6" s="217">
        <f t="shared" si="0"/>
        <v>13.220675944333996</v>
      </c>
    </row>
    <row r="7" spans="1:20" ht="67.5" customHeight="1">
      <c r="A7" s="113" t="s">
        <v>559</v>
      </c>
      <c r="B7" s="113" t="s">
        <v>560</v>
      </c>
      <c r="C7" s="132">
        <f t="shared" ref="C7:L7" si="1">C10/C5</f>
        <v>1.7718715393133997</v>
      </c>
      <c r="D7" s="132">
        <f t="shared" si="1"/>
        <v>2.5302388090561356</v>
      </c>
      <c r="E7" s="132">
        <f t="shared" si="1"/>
        <v>2.3138575908932513</v>
      </c>
      <c r="F7" s="132">
        <f t="shared" si="1"/>
        <v>2.8261545221687547</v>
      </c>
      <c r="G7" s="132">
        <f t="shared" si="1"/>
        <v>4.1591662719090481</v>
      </c>
      <c r="H7" s="132">
        <f t="shared" si="1"/>
        <v>4.0793786518455182</v>
      </c>
      <c r="I7" s="132">
        <f t="shared" si="1"/>
        <v>2.1272330936333343</v>
      </c>
      <c r="J7" s="132">
        <f t="shared" si="1"/>
        <v>2.546998180715585</v>
      </c>
      <c r="K7" s="132">
        <f t="shared" si="1"/>
        <v>1.7139499811016432</v>
      </c>
      <c r="L7" s="132">
        <f t="shared" si="1"/>
        <v>1.9221849519033629</v>
      </c>
    </row>
    <row r="9" spans="1:20" ht="21" customHeight="1">
      <c r="A9" s="127"/>
      <c r="B9" s="131"/>
      <c r="C9" s="81" t="s">
        <v>9</v>
      </c>
      <c r="D9" s="82" t="s">
        <v>10</v>
      </c>
      <c r="E9" s="82" t="s">
        <v>11</v>
      </c>
      <c r="F9" s="82" t="s">
        <v>12</v>
      </c>
      <c r="G9" s="82" t="s">
        <v>13</v>
      </c>
      <c r="H9" s="82" t="s">
        <v>14</v>
      </c>
      <c r="I9" s="82" t="s">
        <v>15</v>
      </c>
      <c r="J9" s="82" t="s">
        <v>16</v>
      </c>
      <c r="K9" s="82" t="s">
        <v>17</v>
      </c>
      <c r="L9" s="83" t="s">
        <v>18</v>
      </c>
    </row>
    <row r="10" spans="1:20" ht="67.5" customHeight="1">
      <c r="A10" s="120" t="s">
        <v>561</v>
      </c>
      <c r="B10" s="113" t="s">
        <v>562</v>
      </c>
      <c r="C10" s="218">
        <v>592</v>
      </c>
      <c r="D10" s="130">
        <v>979</v>
      </c>
      <c r="E10" s="130">
        <v>1992</v>
      </c>
      <c r="F10" s="130">
        <v>2637</v>
      </c>
      <c r="G10" s="130">
        <v>4390</v>
      </c>
      <c r="H10" s="130">
        <v>6870</v>
      </c>
      <c r="I10" s="130">
        <v>4245</v>
      </c>
      <c r="J10" s="130">
        <v>6258</v>
      </c>
      <c r="K10" s="130">
        <v>4580</v>
      </c>
      <c r="L10" s="130">
        <v>5719</v>
      </c>
    </row>
    <row r="11" spans="1:20" ht="70.5" customHeight="1">
      <c r="A11" s="120" t="s">
        <v>563</v>
      </c>
      <c r="B11" s="113" t="s">
        <v>564</v>
      </c>
      <c r="C11" s="130">
        <v>96631.129000000001</v>
      </c>
      <c r="D11" s="130">
        <v>96629.051000000007</v>
      </c>
      <c r="E11" s="130">
        <v>48313.834000000003</v>
      </c>
      <c r="F11" s="130">
        <v>48313.605000000003</v>
      </c>
      <c r="G11" s="130">
        <v>48317.192000000003</v>
      </c>
      <c r="H11" s="130">
        <v>49756.858999999997</v>
      </c>
      <c r="I11" s="130">
        <v>51042.313999999998</v>
      </c>
      <c r="J11" s="130">
        <v>51079.186000000002</v>
      </c>
      <c r="K11" s="130">
        <v>51123.934999999998</v>
      </c>
      <c r="L11" s="130">
        <v>51083.49</v>
      </c>
    </row>
    <row r="12" spans="1:20" ht="99" customHeight="1">
      <c r="A12" s="113" t="s">
        <v>565</v>
      </c>
      <c r="B12" s="113" t="s">
        <v>566</v>
      </c>
      <c r="C12" s="130">
        <v>97715.6</v>
      </c>
      <c r="D12" s="130">
        <v>97715.6</v>
      </c>
      <c r="E12" s="130">
        <v>48857.8</v>
      </c>
      <c r="F12" s="130">
        <v>48857.8</v>
      </c>
      <c r="G12" s="130">
        <v>48857.8</v>
      </c>
      <c r="H12" s="130">
        <v>51532.800000000003</v>
      </c>
      <c r="I12" s="130">
        <v>51532.800000000003</v>
      </c>
      <c r="J12" s="130">
        <v>51532.800000000003</v>
      </c>
      <c r="K12" s="130">
        <v>51532.800000000003</v>
      </c>
      <c r="L12" s="130">
        <v>51532.800000000003</v>
      </c>
    </row>
    <row r="13" spans="1:20" ht="67.5" customHeight="1">
      <c r="A13" s="113" t="s">
        <v>567</v>
      </c>
      <c r="B13" s="113" t="s">
        <v>568</v>
      </c>
      <c r="C13" s="140">
        <f t="shared" ref="C13:K13" si="2">+C10*C12/100000</f>
        <v>578.47635200000002</v>
      </c>
      <c r="D13" s="130">
        <f t="shared" si="2"/>
        <v>956.6357240000001</v>
      </c>
      <c r="E13" s="130">
        <f t="shared" si="2"/>
        <v>973.24737600000014</v>
      </c>
      <c r="F13" s="130">
        <f t="shared" si="2"/>
        <v>1288.3801860000001</v>
      </c>
      <c r="G13" s="130">
        <f t="shared" si="2"/>
        <v>2144.8574199999998</v>
      </c>
      <c r="H13" s="130">
        <f t="shared" si="2"/>
        <v>3540.3033599999999</v>
      </c>
      <c r="I13" s="130">
        <f t="shared" si="2"/>
        <v>2187.56736</v>
      </c>
      <c r="J13" s="130">
        <f t="shared" si="2"/>
        <v>3224.9226240000003</v>
      </c>
      <c r="K13" s="130">
        <f t="shared" si="2"/>
        <v>2360.2022400000001</v>
      </c>
      <c r="L13" s="130">
        <f>+L10*L12/100000</f>
        <v>2947.160832</v>
      </c>
    </row>
    <row r="15" spans="1:20" ht="21" customHeight="1">
      <c r="A15" s="108" t="s">
        <v>569</v>
      </c>
      <c r="B15" s="108"/>
      <c r="C15" s="219"/>
      <c r="D15" s="219"/>
    </row>
    <row r="16" spans="1:20" ht="21" customHeight="1">
      <c r="A16" s="127"/>
      <c r="B16" s="131"/>
      <c r="C16" s="81" t="s">
        <v>9</v>
      </c>
      <c r="D16" s="82" t="s">
        <v>10</v>
      </c>
      <c r="E16" s="82" t="s">
        <v>11</v>
      </c>
      <c r="F16" s="82" t="s">
        <v>12</v>
      </c>
      <c r="G16" s="82" t="s">
        <v>13</v>
      </c>
      <c r="H16" s="82" t="s">
        <v>14</v>
      </c>
      <c r="I16" s="82" t="s">
        <v>15</v>
      </c>
      <c r="J16" s="82" t="s">
        <v>16</v>
      </c>
      <c r="K16" s="82" t="s">
        <v>17</v>
      </c>
      <c r="L16" s="83" t="s">
        <v>18</v>
      </c>
    </row>
    <row r="17" spans="1:12" ht="67.5" customHeight="1">
      <c r="A17" s="113" t="s">
        <v>570</v>
      </c>
      <c r="B17" s="113" t="s">
        <v>571</v>
      </c>
      <c r="C17" s="133">
        <v>7</v>
      </c>
      <c r="D17" s="133">
        <v>8</v>
      </c>
      <c r="E17" s="133">
        <v>16.5</v>
      </c>
      <c r="F17" s="133">
        <v>24</v>
      </c>
      <c r="G17" s="133">
        <v>24</v>
      </c>
      <c r="H17" s="133">
        <v>50</v>
      </c>
      <c r="I17" s="133">
        <v>66</v>
      </c>
      <c r="J17" s="133">
        <v>102</v>
      </c>
      <c r="K17" s="133">
        <v>106</v>
      </c>
      <c r="L17" s="133">
        <v>132</v>
      </c>
    </row>
    <row r="18" spans="1:12" ht="67.5" customHeight="1">
      <c r="A18" s="113" t="s">
        <v>572</v>
      </c>
      <c r="B18" s="113" t="s">
        <v>610</v>
      </c>
      <c r="C18" s="134">
        <v>1.135</v>
      </c>
      <c r="D18" s="134">
        <v>0.17100000000000001</v>
      </c>
      <c r="E18" s="134">
        <v>0.17100000000000001</v>
      </c>
      <c r="F18" s="134">
        <v>0.216</v>
      </c>
      <c r="G18" s="134">
        <v>0.31</v>
      </c>
      <c r="H18" s="134">
        <v>0.20300000000000001</v>
      </c>
      <c r="I18" s="134">
        <v>0.189</v>
      </c>
      <c r="J18" s="134">
        <v>0.24</v>
      </c>
      <c r="K18" s="134">
        <v>0.28999999999999998</v>
      </c>
      <c r="L18" s="134">
        <v>0.30499999999999999</v>
      </c>
    </row>
    <row r="19" spans="1:12">
      <c r="A19" s="64" t="s">
        <v>573</v>
      </c>
    </row>
  </sheetData>
  <phoneticPr fontId="30"/>
  <pageMargins left="0.70866141732283472" right="0.70866141732283472" top="0.74803149606299213" bottom="0.74803149606299213" header="0.51181102362204722" footer="0.51181102362204722"/>
  <pageSetup paperSize="9" scale="40" orientation="portrait" horizontalDpi="300" verticalDpi="300" r:id="rId1"/>
  <headerFooter>
    <oddFooter>&amp;R&amp;"Yu Gothic UI,標準"&amp;16&amp;A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67529-3035-474D-83EC-AED362E3BD7F}">
  <sheetPr>
    <pageSetUpPr fitToPage="1"/>
  </sheetPr>
  <dimension ref="A1:T34"/>
  <sheetViews>
    <sheetView zoomScale="70" zoomScaleNormal="70" workbookViewId="0"/>
  </sheetViews>
  <sheetFormatPr defaultColWidth="8.875" defaultRowHeight="20.25"/>
  <cols>
    <col min="1" max="2" width="31.125" style="64" customWidth="1"/>
    <col min="3" max="12" width="14.875" style="64" customWidth="1"/>
    <col min="13" max="13" width="8.875" style="64" customWidth="1"/>
    <col min="14" max="16384" width="8.875" style="64"/>
  </cols>
  <sheetData>
    <row r="1" spans="1:20">
      <c r="A1" s="108" t="s">
        <v>588</v>
      </c>
      <c r="B1" s="214"/>
      <c r="F1" s="216"/>
    </row>
    <row r="2" spans="1:20">
      <c r="L2" s="154"/>
    </row>
    <row r="3" spans="1:20">
      <c r="A3" s="190" t="s">
        <v>579</v>
      </c>
      <c r="B3" s="26"/>
      <c r="C3" s="30"/>
      <c r="D3" s="30"/>
      <c r="E3" s="26"/>
      <c r="F3" s="26"/>
      <c r="G3" s="26"/>
      <c r="H3" s="26"/>
      <c r="I3" s="29"/>
      <c r="J3" s="30"/>
      <c r="K3" s="30"/>
      <c r="L3" s="26"/>
      <c r="T3" s="154"/>
    </row>
    <row r="4" spans="1:20">
      <c r="A4" s="29"/>
      <c r="B4" s="26"/>
      <c r="C4" s="30"/>
      <c r="D4" s="30"/>
      <c r="E4" s="26"/>
      <c r="F4" s="26"/>
      <c r="G4" s="26"/>
      <c r="H4" s="26"/>
      <c r="I4" s="29"/>
      <c r="J4" s="30"/>
      <c r="K4" s="30"/>
      <c r="L4" s="30" t="s">
        <v>5</v>
      </c>
    </row>
    <row r="5" spans="1:20" ht="36.75" customHeight="1">
      <c r="A5" s="204"/>
      <c r="B5" s="191"/>
      <c r="C5" s="192" t="s">
        <v>9</v>
      </c>
      <c r="D5" s="193" t="s">
        <v>10</v>
      </c>
      <c r="E5" s="193" t="s">
        <v>11</v>
      </c>
      <c r="F5" s="193" t="s">
        <v>12</v>
      </c>
      <c r="G5" s="193" t="s">
        <v>13</v>
      </c>
      <c r="H5" s="193" t="s">
        <v>14</v>
      </c>
      <c r="I5" s="193" t="s">
        <v>15</v>
      </c>
      <c r="J5" s="193" t="s">
        <v>16</v>
      </c>
      <c r="K5" s="193" t="s">
        <v>17</v>
      </c>
      <c r="L5" s="194" t="s">
        <v>18</v>
      </c>
    </row>
    <row r="6" spans="1:20" ht="37.5" customHeight="1">
      <c r="A6" s="211" t="s">
        <v>580</v>
      </c>
      <c r="B6" s="220" t="s">
        <v>581</v>
      </c>
      <c r="C6" s="158">
        <v>66504</v>
      </c>
      <c r="D6" s="158">
        <v>73243</v>
      </c>
      <c r="E6" s="158">
        <v>78281</v>
      </c>
      <c r="F6" s="158">
        <v>80667</v>
      </c>
      <c r="G6" s="158">
        <v>75409</v>
      </c>
      <c r="H6" s="158">
        <v>93971</v>
      </c>
      <c r="I6" s="158">
        <v>102899</v>
      </c>
      <c r="J6" s="158">
        <v>121571</v>
      </c>
      <c r="K6" s="158">
        <v>121777</v>
      </c>
      <c r="L6" s="158">
        <v>119171</v>
      </c>
    </row>
    <row r="7" spans="1:20" ht="37.5" customHeight="1">
      <c r="A7" s="68" t="s">
        <v>582</v>
      </c>
      <c r="B7" s="212" t="s">
        <v>583</v>
      </c>
      <c r="C7" s="158">
        <v>11541</v>
      </c>
      <c r="D7" s="158">
        <v>18755</v>
      </c>
      <c r="E7" s="158">
        <v>23905</v>
      </c>
      <c r="F7" s="158">
        <v>23913</v>
      </c>
      <c r="G7" s="158">
        <v>30610</v>
      </c>
      <c r="H7" s="158">
        <v>58118</v>
      </c>
      <c r="I7" s="158">
        <v>44212</v>
      </c>
      <c r="J7" s="158">
        <v>55365</v>
      </c>
      <c r="K7" s="158">
        <v>49632</v>
      </c>
      <c r="L7" s="158">
        <v>45523</v>
      </c>
    </row>
    <row r="8" spans="1:20" ht="37.5" customHeight="1">
      <c r="A8" s="68" t="s">
        <v>584</v>
      </c>
      <c r="B8" s="212" t="s">
        <v>585</v>
      </c>
      <c r="C8" s="158">
        <v>20865</v>
      </c>
      <c r="D8" s="158">
        <v>19576</v>
      </c>
      <c r="E8" s="158">
        <v>16727</v>
      </c>
      <c r="F8" s="158">
        <v>16080</v>
      </c>
      <c r="G8" s="158">
        <v>16598</v>
      </c>
      <c r="H8" s="158">
        <v>19099</v>
      </c>
      <c r="I8" s="158">
        <v>17553</v>
      </c>
      <c r="J8" s="158">
        <v>15271</v>
      </c>
      <c r="K8" s="158">
        <v>15030</v>
      </c>
      <c r="L8" s="158">
        <v>15375</v>
      </c>
    </row>
    <row r="9" spans="1:20" ht="37.5" customHeight="1">
      <c r="A9" s="68" t="s">
        <v>206</v>
      </c>
      <c r="B9" s="212" t="s">
        <v>586</v>
      </c>
      <c r="C9" s="158">
        <v>98910</v>
      </c>
      <c r="D9" s="158">
        <v>111575</v>
      </c>
      <c r="E9" s="158">
        <v>118915</v>
      </c>
      <c r="F9" s="158">
        <v>120661</v>
      </c>
      <c r="G9" s="158">
        <v>122618</v>
      </c>
      <c r="H9" s="158">
        <v>171189</v>
      </c>
      <c r="I9" s="158">
        <v>164666</v>
      </c>
      <c r="J9" s="158">
        <v>192209</v>
      </c>
      <c r="K9" s="158">
        <v>186440</v>
      </c>
      <c r="L9" s="158">
        <v>180069</v>
      </c>
    </row>
    <row r="10" spans="1:20" ht="36.75" customHeight="1">
      <c r="A10" s="26"/>
      <c r="B10" s="26"/>
      <c r="D10" s="26"/>
      <c r="E10" s="26"/>
      <c r="F10" s="26"/>
      <c r="G10" s="26"/>
      <c r="H10" s="26"/>
      <c r="I10" s="26"/>
      <c r="J10" s="26"/>
      <c r="L10" s="26"/>
    </row>
    <row r="11" spans="1:20" ht="36.75" customHeight="1">
      <c r="A11" s="26" t="s">
        <v>168</v>
      </c>
      <c r="B11" s="26"/>
      <c r="D11" s="26"/>
      <c r="E11" s="26"/>
      <c r="F11" s="26"/>
      <c r="G11" s="26"/>
      <c r="H11" s="26"/>
      <c r="I11" s="26"/>
      <c r="J11" s="26"/>
      <c r="L11" s="26"/>
    </row>
    <row r="12" spans="1:20" ht="36.75" customHeight="1">
      <c r="A12" s="204"/>
      <c r="B12" s="191"/>
      <c r="C12" s="192" t="s">
        <v>170</v>
      </c>
      <c r="D12" s="193" t="s">
        <v>171</v>
      </c>
      <c r="E12" s="193" t="s">
        <v>172</v>
      </c>
      <c r="F12" s="193" t="s">
        <v>173</v>
      </c>
      <c r="G12" s="193" t="s">
        <v>174</v>
      </c>
      <c r="H12" s="193" t="s">
        <v>175</v>
      </c>
      <c r="I12" s="193" t="s">
        <v>176</v>
      </c>
      <c r="J12" s="193" t="s">
        <v>177</v>
      </c>
      <c r="K12" s="193" t="s">
        <v>178</v>
      </c>
      <c r="L12" s="194" t="s">
        <v>587</v>
      </c>
    </row>
    <row r="13" spans="1:20" ht="37.5" customHeight="1">
      <c r="A13" s="211" t="s">
        <v>580</v>
      </c>
      <c r="B13" s="220" t="s">
        <v>581</v>
      </c>
      <c r="C13" s="160"/>
      <c r="D13" s="160">
        <f t="shared" ref="D13:L13" si="0">IFERROR(IF(OR(D6="",C6=""),"",D6/C6-1),"")</f>
        <v>0.10133225069168761</v>
      </c>
      <c r="E13" s="160">
        <f t="shared" si="0"/>
        <v>6.8784730281391981E-2</v>
      </c>
      <c r="F13" s="160">
        <f t="shared" si="0"/>
        <v>3.0479937660479628E-2</v>
      </c>
      <c r="G13" s="160">
        <f t="shared" si="0"/>
        <v>-6.518154883657501E-2</v>
      </c>
      <c r="H13" s="160">
        <f t="shared" si="0"/>
        <v>0.24615098993488838</v>
      </c>
      <c r="I13" s="160">
        <f t="shared" si="0"/>
        <v>9.5008034393589513E-2</v>
      </c>
      <c r="J13" s="160">
        <f t="shared" si="0"/>
        <v>0.18145948940222945</v>
      </c>
      <c r="K13" s="160">
        <f t="shared" si="0"/>
        <v>1.6944830592822147E-3</v>
      </c>
      <c r="L13" s="160">
        <f t="shared" si="0"/>
        <v>-2.1399771713870419E-2</v>
      </c>
    </row>
    <row r="14" spans="1:20" ht="37.5" customHeight="1">
      <c r="A14" s="68" t="s">
        <v>582</v>
      </c>
      <c r="B14" s="212" t="s">
        <v>583</v>
      </c>
      <c r="C14" s="160"/>
      <c r="D14" s="160">
        <f t="shared" ref="D14:L14" si="1">IFERROR(IF(OR(D7="",C7=""),"",D7/C7-1),"")</f>
        <v>0.62507581665366962</v>
      </c>
      <c r="E14" s="160">
        <f t="shared" si="1"/>
        <v>0.27459344174886691</v>
      </c>
      <c r="F14" s="160">
        <f t="shared" si="1"/>
        <v>3.346580213343664E-4</v>
      </c>
      <c r="G14" s="160">
        <f t="shared" si="1"/>
        <v>0.28005687283067782</v>
      </c>
      <c r="H14" s="160">
        <f t="shared" si="1"/>
        <v>0.89866056844168574</v>
      </c>
      <c r="I14" s="160">
        <f t="shared" si="1"/>
        <v>-0.23927182628445576</v>
      </c>
      <c r="J14" s="160">
        <f t="shared" si="1"/>
        <v>0.25226182936759245</v>
      </c>
      <c r="K14" s="160">
        <f t="shared" si="1"/>
        <v>-0.10354917366567329</v>
      </c>
      <c r="L14" s="160">
        <f t="shared" si="1"/>
        <v>-8.2789329464861394E-2</v>
      </c>
    </row>
    <row r="15" spans="1:20" ht="37.5" customHeight="1">
      <c r="A15" s="68" t="s">
        <v>584</v>
      </c>
      <c r="B15" s="212" t="s">
        <v>585</v>
      </c>
      <c r="C15" s="160"/>
      <c r="D15" s="160">
        <f t="shared" ref="D15:L15" si="2">IFERROR(IF(OR(D8="",C8=""),"",D8/C8-1),"")</f>
        <v>-6.177809729211603E-2</v>
      </c>
      <c r="E15" s="160">
        <f t="shared" si="2"/>
        <v>-0.14553534940743773</v>
      </c>
      <c r="F15" s="160">
        <f t="shared" si="2"/>
        <v>-3.8679978477909938E-2</v>
      </c>
      <c r="G15" s="160">
        <f t="shared" si="2"/>
        <v>3.2213930348258701E-2</v>
      </c>
      <c r="H15" s="160">
        <f t="shared" si="2"/>
        <v>0.15068080491625491</v>
      </c>
      <c r="I15" s="160">
        <f t="shared" si="2"/>
        <v>-8.0946646421278579E-2</v>
      </c>
      <c r="J15" s="160">
        <f t="shared" si="2"/>
        <v>-0.13000626673503102</v>
      </c>
      <c r="K15" s="160">
        <f t="shared" si="2"/>
        <v>-1.5781546722545947E-2</v>
      </c>
      <c r="L15" s="160">
        <f t="shared" si="2"/>
        <v>2.2954091816367317E-2</v>
      </c>
    </row>
    <row r="16" spans="1:20" ht="37.5" customHeight="1">
      <c r="A16" s="68" t="s">
        <v>206</v>
      </c>
      <c r="B16" s="212" t="s">
        <v>586</v>
      </c>
      <c r="C16" s="160"/>
      <c r="D16" s="160">
        <f t="shared" ref="D16:L16" si="3">IFERROR(IF(OR(D9="",C9=""),"",D9/C9-1),"")</f>
        <v>0.12804569810939248</v>
      </c>
      <c r="E16" s="160">
        <f t="shared" si="3"/>
        <v>6.5785346179699777E-2</v>
      </c>
      <c r="F16" s="160">
        <f t="shared" si="3"/>
        <v>1.4682756590842283E-2</v>
      </c>
      <c r="G16" s="160">
        <f t="shared" si="3"/>
        <v>1.6218993709649299E-2</v>
      </c>
      <c r="H16" s="160">
        <f t="shared" si="3"/>
        <v>0.396116394004143</v>
      </c>
      <c r="I16" s="160">
        <f t="shared" si="3"/>
        <v>-3.810408379043051E-2</v>
      </c>
      <c r="J16" s="160">
        <f t="shared" si="3"/>
        <v>0.16726585937594884</v>
      </c>
      <c r="K16" s="160">
        <f t="shared" si="3"/>
        <v>-3.0014203289127961E-2</v>
      </c>
      <c r="L16" s="160">
        <f t="shared" si="3"/>
        <v>-3.4171851534005593E-2</v>
      </c>
    </row>
    <row r="17" spans="1:12" ht="36.75" customHeight="1">
      <c r="A17" s="195"/>
      <c r="B17" s="195"/>
      <c r="C17" s="195"/>
      <c r="D17" s="195"/>
      <c r="E17" s="195"/>
      <c r="F17" s="195"/>
      <c r="G17" s="195"/>
      <c r="H17" s="195"/>
      <c r="I17" s="195"/>
      <c r="J17" s="195"/>
      <c r="K17" s="195"/>
      <c r="L17" s="195"/>
    </row>
    <row r="18" spans="1:12" ht="36.75" customHeight="1">
      <c r="A18" s="195"/>
      <c r="B18" s="195"/>
      <c r="C18" s="195"/>
      <c r="D18" s="195"/>
      <c r="E18" s="195"/>
      <c r="F18" s="195"/>
      <c r="G18" s="195"/>
      <c r="H18" s="195"/>
      <c r="I18" s="195"/>
      <c r="J18" s="195"/>
      <c r="K18" s="195"/>
      <c r="L18" s="195"/>
    </row>
    <row r="19" spans="1:12" ht="36.75" customHeight="1">
      <c r="A19" s="190" t="s">
        <v>592</v>
      </c>
      <c r="B19" s="26"/>
      <c r="C19" s="30"/>
      <c r="D19" s="30"/>
      <c r="E19" s="26"/>
      <c r="F19" s="26"/>
      <c r="G19" s="26"/>
      <c r="H19" s="26"/>
      <c r="I19" s="29"/>
      <c r="J19" s="30"/>
      <c r="K19" s="30"/>
      <c r="L19" s="26"/>
    </row>
    <row r="20" spans="1:12" ht="36.75" customHeight="1">
      <c r="A20" s="29"/>
      <c r="B20" s="26"/>
      <c r="C20" s="30"/>
      <c r="D20" s="30"/>
      <c r="E20" s="26"/>
      <c r="F20" s="26"/>
      <c r="G20" s="26"/>
      <c r="H20" s="26"/>
      <c r="I20" s="29"/>
      <c r="J20" s="30"/>
      <c r="K20" s="30"/>
      <c r="L20" s="30" t="s">
        <v>5</v>
      </c>
    </row>
    <row r="21" spans="1:12" ht="36.75" customHeight="1">
      <c r="A21" s="204"/>
      <c r="B21" s="191"/>
      <c r="C21" s="192" t="s">
        <v>9</v>
      </c>
      <c r="D21" s="193" t="s">
        <v>10</v>
      </c>
      <c r="E21" s="193" t="s">
        <v>11</v>
      </c>
      <c r="F21" s="193" t="s">
        <v>12</v>
      </c>
      <c r="G21" s="193" t="s">
        <v>13</v>
      </c>
      <c r="H21" s="193" t="s">
        <v>14</v>
      </c>
      <c r="I21" s="193" t="s">
        <v>15</v>
      </c>
      <c r="J21" s="193" t="s">
        <v>16</v>
      </c>
      <c r="K21" s="193" t="s">
        <v>17</v>
      </c>
      <c r="L21" s="194" t="s">
        <v>18</v>
      </c>
    </row>
    <row r="22" spans="1:12" ht="37.5" customHeight="1">
      <c r="A22" s="211" t="s">
        <v>580</v>
      </c>
      <c r="B22" s="220" t="s">
        <v>581</v>
      </c>
      <c r="C22" s="158">
        <v>20384</v>
      </c>
      <c r="D22" s="158">
        <v>25148</v>
      </c>
      <c r="E22" s="158">
        <v>25839</v>
      </c>
      <c r="F22" s="158">
        <v>29863</v>
      </c>
      <c r="G22" s="158">
        <v>34708</v>
      </c>
      <c r="H22" s="158">
        <v>43535</v>
      </c>
      <c r="I22" s="158">
        <v>51639</v>
      </c>
      <c r="J22" s="158">
        <v>53198</v>
      </c>
      <c r="K22" s="158">
        <v>50182</v>
      </c>
      <c r="L22" s="158">
        <v>53058</v>
      </c>
    </row>
    <row r="23" spans="1:12" ht="37.5" customHeight="1">
      <c r="A23" s="68" t="s">
        <v>582</v>
      </c>
      <c r="B23" s="212" t="s">
        <v>583</v>
      </c>
      <c r="C23" s="158">
        <v>6664</v>
      </c>
      <c r="D23" s="158">
        <v>8712</v>
      </c>
      <c r="E23" s="158">
        <v>16011</v>
      </c>
      <c r="F23" s="158">
        <v>16080</v>
      </c>
      <c r="G23" s="158">
        <v>22680</v>
      </c>
      <c r="H23" s="158">
        <v>46795</v>
      </c>
      <c r="I23" s="158">
        <v>41543</v>
      </c>
      <c r="J23" s="158">
        <v>57897</v>
      </c>
      <c r="K23" s="158">
        <v>51047</v>
      </c>
      <c r="L23" s="158">
        <v>48438</v>
      </c>
    </row>
    <row r="24" spans="1:12" ht="37.5" customHeight="1">
      <c r="A24" s="68" t="s">
        <v>584</v>
      </c>
      <c r="B24" s="212" t="s">
        <v>585</v>
      </c>
      <c r="C24" s="158">
        <v>3552</v>
      </c>
      <c r="D24" s="158">
        <v>3746</v>
      </c>
      <c r="E24" s="158">
        <v>3381</v>
      </c>
      <c r="F24" s="158">
        <v>2707</v>
      </c>
      <c r="G24" s="158">
        <v>3439</v>
      </c>
      <c r="H24" s="158">
        <v>3280</v>
      </c>
      <c r="I24" s="158">
        <v>2404</v>
      </c>
      <c r="J24" s="158">
        <v>2363</v>
      </c>
      <c r="K24" s="158">
        <v>1975</v>
      </c>
      <c r="L24" s="158">
        <v>2423</v>
      </c>
    </row>
    <row r="25" spans="1:12" ht="37.5" customHeight="1">
      <c r="A25" s="68" t="s">
        <v>206</v>
      </c>
      <c r="B25" s="212" t="s">
        <v>586</v>
      </c>
      <c r="C25" s="158">
        <v>30602</v>
      </c>
      <c r="D25" s="158">
        <v>37607</v>
      </c>
      <c r="E25" s="158">
        <v>45232</v>
      </c>
      <c r="F25" s="158">
        <v>48650</v>
      </c>
      <c r="G25" s="158">
        <v>60829</v>
      </c>
      <c r="H25" s="158">
        <v>93611</v>
      </c>
      <c r="I25" s="158">
        <v>95587</v>
      </c>
      <c r="J25" s="158">
        <v>113460</v>
      </c>
      <c r="K25" s="158">
        <v>103204</v>
      </c>
      <c r="L25" s="158">
        <v>103920</v>
      </c>
    </row>
    <row r="26" spans="1:12" ht="36.75" customHeight="1">
      <c r="A26" s="26"/>
      <c r="B26" s="26"/>
      <c r="D26" s="26"/>
      <c r="E26" s="26"/>
      <c r="F26" s="26"/>
      <c r="G26" s="26"/>
      <c r="H26" s="26"/>
      <c r="I26" s="26"/>
      <c r="J26" s="26"/>
      <c r="L26" s="26"/>
    </row>
    <row r="27" spans="1:12" ht="36.75" customHeight="1">
      <c r="A27" s="26" t="s">
        <v>168</v>
      </c>
      <c r="B27" s="26"/>
      <c r="D27" s="26"/>
      <c r="E27" s="26"/>
      <c r="F27" s="26"/>
      <c r="G27" s="26"/>
      <c r="H27" s="26"/>
      <c r="I27" s="26"/>
      <c r="J27" s="26"/>
      <c r="L27" s="26"/>
    </row>
    <row r="28" spans="1:12" ht="36.75" customHeight="1">
      <c r="A28" s="204"/>
      <c r="B28" s="191"/>
      <c r="C28" s="192" t="s">
        <v>170</v>
      </c>
      <c r="D28" s="193" t="s">
        <v>171</v>
      </c>
      <c r="E28" s="193" t="s">
        <v>172</v>
      </c>
      <c r="F28" s="193" t="s">
        <v>173</v>
      </c>
      <c r="G28" s="193" t="s">
        <v>174</v>
      </c>
      <c r="H28" s="193" t="s">
        <v>175</v>
      </c>
      <c r="I28" s="193" t="s">
        <v>176</v>
      </c>
      <c r="J28" s="193" t="s">
        <v>177</v>
      </c>
      <c r="K28" s="193" t="s">
        <v>178</v>
      </c>
      <c r="L28" s="194" t="s">
        <v>587</v>
      </c>
    </row>
    <row r="29" spans="1:12" ht="37.5" customHeight="1">
      <c r="A29" s="211" t="s">
        <v>580</v>
      </c>
      <c r="B29" s="220" t="s">
        <v>581</v>
      </c>
      <c r="C29" s="160"/>
      <c r="D29" s="160">
        <f t="shared" ref="D29:L32" si="4">IFERROR(IF(OR(D22="",C22=""),"",D22/C22-1),"")</f>
        <v>0.23371271585557296</v>
      </c>
      <c r="E29" s="160">
        <f t="shared" si="4"/>
        <v>2.7477334181644553E-2</v>
      </c>
      <c r="F29" s="160">
        <f t="shared" si="4"/>
        <v>0.15573358102093726</v>
      </c>
      <c r="G29" s="160">
        <f t="shared" si="4"/>
        <v>0.16224090011050474</v>
      </c>
      <c r="H29" s="160">
        <f t="shared" si="4"/>
        <v>0.25432177019707281</v>
      </c>
      <c r="I29" s="160">
        <f t="shared" si="4"/>
        <v>0.18614907545652915</v>
      </c>
      <c r="J29" s="160">
        <f t="shared" si="4"/>
        <v>3.019035999922548E-2</v>
      </c>
      <c r="K29" s="160">
        <f t="shared" si="4"/>
        <v>-5.6693860671453766E-2</v>
      </c>
      <c r="L29" s="160">
        <f>IFERROR(IF(OR(L22="",K22=""),"",L22/K22-1),"")</f>
        <v>5.7311386552947319E-2</v>
      </c>
    </row>
    <row r="30" spans="1:12" ht="37.5" customHeight="1">
      <c r="A30" s="68" t="s">
        <v>582</v>
      </c>
      <c r="B30" s="212" t="s">
        <v>583</v>
      </c>
      <c r="C30" s="160"/>
      <c r="D30" s="160">
        <f t="shared" si="4"/>
        <v>0.30732292917166859</v>
      </c>
      <c r="E30" s="160">
        <f t="shared" si="4"/>
        <v>0.83780991735537191</v>
      </c>
      <c r="F30" s="160">
        <f t="shared" si="4"/>
        <v>4.3095371931796134E-3</v>
      </c>
      <c r="G30" s="160">
        <f t="shared" si="4"/>
        <v>0.41044776119402981</v>
      </c>
      <c r="H30" s="160">
        <f t="shared" si="4"/>
        <v>1.0632716049382718</v>
      </c>
      <c r="I30" s="160">
        <f t="shared" si="4"/>
        <v>-0.11223421305695058</v>
      </c>
      <c r="J30" s="160">
        <f t="shared" si="4"/>
        <v>0.39366439592711178</v>
      </c>
      <c r="K30" s="160">
        <f t="shared" si="4"/>
        <v>-0.11831355683368738</v>
      </c>
      <c r="L30" s="160">
        <f t="shared" si="4"/>
        <v>-5.1109761592258107E-2</v>
      </c>
    </row>
    <row r="31" spans="1:12" ht="37.5" customHeight="1">
      <c r="A31" s="68" t="s">
        <v>584</v>
      </c>
      <c r="B31" s="212" t="s">
        <v>585</v>
      </c>
      <c r="C31" s="160"/>
      <c r="D31" s="160">
        <f t="shared" si="4"/>
        <v>5.4617117117117031E-2</v>
      </c>
      <c r="E31" s="160">
        <f t="shared" si="4"/>
        <v>-9.7437266417512047E-2</v>
      </c>
      <c r="F31" s="160">
        <f t="shared" si="4"/>
        <v>-0.19934930493936709</v>
      </c>
      <c r="G31" s="160">
        <f t="shared" si="4"/>
        <v>0.27041004802364244</v>
      </c>
      <c r="H31" s="160">
        <f t="shared" si="4"/>
        <v>-4.6234370456528007E-2</v>
      </c>
      <c r="I31" s="160">
        <f t="shared" si="4"/>
        <v>-0.26707317073170733</v>
      </c>
      <c r="J31" s="160">
        <f t="shared" si="4"/>
        <v>-1.705490848585689E-2</v>
      </c>
      <c r="K31" s="160">
        <f t="shared" si="4"/>
        <v>-0.16419805332204829</v>
      </c>
      <c r="L31" s="160">
        <f t="shared" si="4"/>
        <v>0.22683544303797465</v>
      </c>
    </row>
    <row r="32" spans="1:12" ht="37.5" customHeight="1">
      <c r="A32" s="68" t="s">
        <v>206</v>
      </c>
      <c r="B32" s="212" t="s">
        <v>586</v>
      </c>
      <c r="C32" s="160"/>
      <c r="D32" s="160">
        <f t="shared" si="4"/>
        <v>0.22890660741128022</v>
      </c>
      <c r="E32" s="160">
        <f t="shared" si="4"/>
        <v>0.20275480628606379</v>
      </c>
      <c r="F32" s="160">
        <f t="shared" si="4"/>
        <v>7.5565970993986653E-2</v>
      </c>
      <c r="G32" s="160">
        <f t="shared" si="4"/>
        <v>0.25033915724563216</v>
      </c>
      <c r="H32" s="160">
        <f t="shared" si="4"/>
        <v>0.53892058064410064</v>
      </c>
      <c r="I32" s="160">
        <f t="shared" si="4"/>
        <v>2.1108630396000416E-2</v>
      </c>
      <c r="J32" s="160">
        <f t="shared" si="4"/>
        <v>0.18698149329929792</v>
      </c>
      <c r="K32" s="160">
        <f t="shared" si="4"/>
        <v>-9.0393090075797655E-2</v>
      </c>
      <c r="L32" s="160">
        <f t="shared" si="4"/>
        <v>6.9377155924188472E-3</v>
      </c>
    </row>
    <row r="33" spans="1:12">
      <c r="A33" s="195"/>
      <c r="B33" s="195"/>
      <c r="C33" s="195"/>
      <c r="D33" s="195"/>
      <c r="E33" s="195"/>
      <c r="F33" s="195"/>
      <c r="G33" s="195"/>
      <c r="H33" s="195"/>
      <c r="I33" s="195"/>
      <c r="J33" s="195"/>
      <c r="K33" s="195"/>
      <c r="L33" s="195"/>
    </row>
    <row r="34" spans="1:12">
      <c r="A34" s="195"/>
      <c r="B34" s="195"/>
      <c r="C34" s="195"/>
      <c r="D34" s="195"/>
      <c r="E34" s="195"/>
      <c r="F34" s="195"/>
      <c r="G34" s="195"/>
      <c r="H34" s="195"/>
      <c r="I34" s="195"/>
      <c r="J34" s="195"/>
      <c r="K34" s="195"/>
      <c r="L34" s="195"/>
    </row>
  </sheetData>
  <phoneticPr fontId="30"/>
  <pageMargins left="0.70866141732283472" right="0.70866141732283472" top="0.74803149606299213" bottom="0.74803149606299213" header="0.51181102362204722" footer="0.51181102362204722"/>
  <pageSetup paperSize="9" scale="37" orientation="portrait" horizontalDpi="300" verticalDpi="300" r:id="rId1"/>
  <headerFooter>
    <oddFooter>&amp;R&amp;"Yu Gothic UI,標準"&amp;22&amp;A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A1"/>
  <sheetViews>
    <sheetView zoomScaleNormal="100" workbookViewId="0"/>
  </sheetViews>
  <sheetFormatPr defaultColWidth="9" defaultRowHeight="16.5"/>
  <cols>
    <col min="1" max="1" width="9" style="8" customWidth="1"/>
    <col min="2" max="16384" width="9" style="8"/>
  </cols>
  <sheetData/>
  <phoneticPr fontId="30"/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D43"/>
  <sheetViews>
    <sheetView zoomScale="70" zoomScaleNormal="70" zoomScaleSheetLayoutView="25" workbookViewId="0"/>
  </sheetViews>
  <sheetFormatPr defaultColWidth="8.125" defaultRowHeight="20.25"/>
  <cols>
    <col min="1" max="1" width="42.625" style="26" customWidth="1"/>
    <col min="2" max="89" width="14.125" style="26" customWidth="1"/>
    <col min="90" max="275" width="8.125" style="26" customWidth="1"/>
    <col min="276" max="276" width="42.625" style="26" customWidth="1"/>
    <col min="277" max="277" width="12.125" style="26" customWidth="1"/>
    <col min="278" max="280" width="11.625" style="26" customWidth="1"/>
    <col min="281" max="284" width="9.125" style="26" hidden="1" customWidth="1"/>
    <col min="285" max="291" width="11.625" style="26" customWidth="1"/>
    <col min="292" max="292" width="2.125" style="26" customWidth="1"/>
    <col min="293" max="531" width="8.125" style="26" customWidth="1"/>
    <col min="532" max="532" width="42.625" style="26" customWidth="1"/>
    <col min="533" max="533" width="12.125" style="26" customWidth="1"/>
    <col min="534" max="536" width="11.625" style="26" customWidth="1"/>
    <col min="537" max="540" width="9.125" style="26" hidden="1" customWidth="1"/>
    <col min="541" max="547" width="11.625" style="26" customWidth="1"/>
    <col min="548" max="548" width="2.125" style="26" customWidth="1"/>
    <col min="549" max="787" width="8.125" style="26" customWidth="1"/>
    <col min="788" max="788" width="42.625" style="26" customWidth="1"/>
    <col min="789" max="789" width="12.125" style="26" customWidth="1"/>
    <col min="790" max="792" width="11.625" style="26" customWidth="1"/>
    <col min="793" max="796" width="9.125" style="26" hidden="1" customWidth="1"/>
    <col min="797" max="803" width="11.625" style="26" customWidth="1"/>
    <col min="804" max="804" width="2.125" style="26" customWidth="1"/>
    <col min="805" max="1043" width="8.125" style="26" customWidth="1"/>
    <col min="1044" max="1044" width="42.625" style="26" customWidth="1"/>
    <col min="1045" max="1045" width="12.125" style="26" customWidth="1"/>
    <col min="1046" max="1048" width="11.625" style="26" customWidth="1"/>
    <col min="1049" max="1052" width="9.125" style="26" hidden="1" customWidth="1"/>
    <col min="1053" max="1059" width="11.625" style="26" customWidth="1"/>
    <col min="1060" max="1060" width="2.125" style="26" customWidth="1"/>
    <col min="1061" max="1299" width="8.125" style="26" customWidth="1"/>
    <col min="1300" max="1300" width="42.625" style="26" customWidth="1"/>
    <col min="1301" max="1301" width="12.125" style="26" customWidth="1"/>
    <col min="1302" max="1304" width="11.625" style="26" customWidth="1"/>
    <col min="1305" max="1308" width="9.125" style="26" hidden="1" customWidth="1"/>
    <col min="1309" max="1315" width="11.625" style="26" customWidth="1"/>
    <col min="1316" max="1316" width="2.125" style="26" customWidth="1"/>
    <col min="1317" max="1555" width="8.125" style="26" customWidth="1"/>
    <col min="1556" max="1556" width="42.625" style="26" customWidth="1"/>
    <col min="1557" max="1557" width="12.125" style="26" customWidth="1"/>
    <col min="1558" max="1560" width="11.625" style="26" customWidth="1"/>
    <col min="1561" max="1564" width="9.125" style="26" hidden="1" customWidth="1"/>
    <col min="1565" max="1571" width="11.625" style="26" customWidth="1"/>
    <col min="1572" max="1572" width="2.125" style="26" customWidth="1"/>
    <col min="1573" max="1811" width="8.125" style="26" customWidth="1"/>
    <col min="1812" max="1812" width="42.625" style="26" customWidth="1"/>
    <col min="1813" max="1813" width="12.125" style="26" customWidth="1"/>
    <col min="1814" max="1816" width="11.625" style="26" customWidth="1"/>
    <col min="1817" max="1820" width="9.125" style="26" hidden="1" customWidth="1"/>
    <col min="1821" max="1827" width="11.625" style="26" customWidth="1"/>
    <col min="1828" max="1828" width="2.125" style="26" customWidth="1"/>
    <col min="1829" max="2067" width="8.125" style="26" customWidth="1"/>
    <col min="2068" max="2068" width="42.625" style="26" customWidth="1"/>
    <col min="2069" max="2069" width="12.125" style="26" customWidth="1"/>
    <col min="2070" max="2072" width="11.625" style="26" customWidth="1"/>
    <col min="2073" max="2076" width="9.125" style="26" hidden="1" customWidth="1"/>
    <col min="2077" max="2083" width="11.625" style="26" customWidth="1"/>
    <col min="2084" max="2084" width="2.125" style="26" customWidth="1"/>
    <col min="2085" max="2323" width="8.125" style="26" customWidth="1"/>
    <col min="2324" max="2324" width="42.625" style="26" customWidth="1"/>
    <col min="2325" max="2325" width="12.125" style="26" customWidth="1"/>
    <col min="2326" max="2328" width="11.625" style="26" customWidth="1"/>
    <col min="2329" max="2332" width="9.125" style="26" hidden="1" customWidth="1"/>
    <col min="2333" max="2339" width="11.625" style="26" customWidth="1"/>
    <col min="2340" max="2340" width="2.125" style="26" customWidth="1"/>
    <col min="2341" max="2579" width="8.125" style="26" customWidth="1"/>
    <col min="2580" max="2580" width="42.625" style="26" customWidth="1"/>
    <col min="2581" max="2581" width="12.125" style="26" customWidth="1"/>
    <col min="2582" max="2584" width="11.625" style="26" customWidth="1"/>
    <col min="2585" max="2588" width="9.125" style="26" hidden="1" customWidth="1"/>
    <col min="2589" max="2595" width="11.625" style="26" customWidth="1"/>
    <col min="2596" max="2596" width="2.125" style="26" customWidth="1"/>
    <col min="2597" max="2835" width="8.125" style="26" customWidth="1"/>
    <col min="2836" max="2836" width="42.625" style="26" customWidth="1"/>
    <col min="2837" max="2837" width="12.125" style="26" customWidth="1"/>
    <col min="2838" max="2840" width="11.625" style="26" customWidth="1"/>
    <col min="2841" max="2844" width="9.125" style="26" hidden="1" customWidth="1"/>
    <col min="2845" max="2851" width="11.625" style="26" customWidth="1"/>
    <col min="2852" max="2852" width="2.125" style="26" customWidth="1"/>
    <col min="2853" max="3091" width="8.125" style="26" customWidth="1"/>
    <col min="3092" max="3092" width="42.625" style="26" customWidth="1"/>
    <col min="3093" max="3093" width="12.125" style="26" customWidth="1"/>
    <col min="3094" max="3096" width="11.625" style="26" customWidth="1"/>
    <col min="3097" max="3100" width="9.125" style="26" hidden="1" customWidth="1"/>
    <col min="3101" max="3107" width="11.625" style="26" customWidth="1"/>
    <col min="3108" max="3108" width="2.125" style="26" customWidth="1"/>
    <col min="3109" max="3347" width="8.125" style="26" customWidth="1"/>
    <col min="3348" max="3348" width="42.625" style="26" customWidth="1"/>
    <col min="3349" max="3349" width="12.125" style="26" customWidth="1"/>
    <col min="3350" max="3352" width="11.625" style="26" customWidth="1"/>
    <col min="3353" max="3356" width="9.125" style="26" hidden="1" customWidth="1"/>
    <col min="3357" max="3363" width="11.625" style="26" customWidth="1"/>
    <col min="3364" max="3364" width="2.125" style="26" customWidth="1"/>
    <col min="3365" max="3603" width="8.125" style="26" customWidth="1"/>
    <col min="3604" max="3604" width="42.625" style="26" customWidth="1"/>
    <col min="3605" max="3605" width="12.125" style="26" customWidth="1"/>
    <col min="3606" max="3608" width="11.625" style="26" customWidth="1"/>
    <col min="3609" max="3612" width="9.125" style="26" hidden="1" customWidth="1"/>
    <col min="3613" max="3619" width="11.625" style="26" customWidth="1"/>
    <col min="3620" max="3620" width="2.125" style="26" customWidth="1"/>
    <col min="3621" max="3859" width="8.125" style="26" customWidth="1"/>
    <col min="3860" max="3860" width="42.625" style="26" customWidth="1"/>
    <col min="3861" max="3861" width="12.125" style="26" customWidth="1"/>
    <col min="3862" max="3864" width="11.625" style="26" customWidth="1"/>
    <col min="3865" max="3868" width="9.125" style="26" hidden="1" customWidth="1"/>
    <col min="3869" max="3875" width="11.625" style="26" customWidth="1"/>
    <col min="3876" max="3876" width="2.125" style="26" customWidth="1"/>
    <col min="3877" max="4115" width="8.125" style="26" customWidth="1"/>
    <col min="4116" max="4116" width="42.625" style="26" customWidth="1"/>
    <col min="4117" max="4117" width="12.125" style="26" customWidth="1"/>
    <col min="4118" max="4120" width="11.625" style="26" customWidth="1"/>
    <col min="4121" max="4124" width="9.125" style="26" hidden="1" customWidth="1"/>
    <col min="4125" max="4131" width="11.625" style="26" customWidth="1"/>
    <col min="4132" max="4132" width="2.125" style="26" customWidth="1"/>
    <col min="4133" max="4371" width="8.125" style="26" customWidth="1"/>
    <col min="4372" max="4372" width="42.625" style="26" customWidth="1"/>
    <col min="4373" max="4373" width="12.125" style="26" customWidth="1"/>
    <col min="4374" max="4376" width="11.625" style="26" customWidth="1"/>
    <col min="4377" max="4380" width="9.125" style="26" hidden="1" customWidth="1"/>
    <col min="4381" max="4387" width="11.625" style="26" customWidth="1"/>
    <col min="4388" max="4388" width="2.125" style="26" customWidth="1"/>
    <col min="4389" max="4627" width="8.125" style="26" customWidth="1"/>
    <col min="4628" max="4628" width="42.625" style="26" customWidth="1"/>
    <col min="4629" max="4629" width="12.125" style="26" customWidth="1"/>
    <col min="4630" max="4632" width="11.625" style="26" customWidth="1"/>
    <col min="4633" max="4636" width="9.125" style="26" hidden="1" customWidth="1"/>
    <col min="4637" max="4643" width="11.625" style="26" customWidth="1"/>
    <col min="4644" max="4644" width="2.125" style="26" customWidth="1"/>
    <col min="4645" max="4883" width="8.125" style="26" customWidth="1"/>
    <col min="4884" max="4884" width="42.625" style="26" customWidth="1"/>
    <col min="4885" max="4885" width="12.125" style="26" customWidth="1"/>
    <col min="4886" max="4888" width="11.625" style="26" customWidth="1"/>
    <col min="4889" max="4892" width="9.125" style="26" hidden="1" customWidth="1"/>
    <col min="4893" max="4899" width="11.625" style="26" customWidth="1"/>
    <col min="4900" max="4900" width="2.125" style="26" customWidth="1"/>
    <col min="4901" max="5139" width="8.125" style="26" customWidth="1"/>
    <col min="5140" max="5140" width="42.625" style="26" customWidth="1"/>
    <col min="5141" max="5141" width="12.125" style="26" customWidth="1"/>
    <col min="5142" max="5144" width="11.625" style="26" customWidth="1"/>
    <col min="5145" max="5148" width="9.125" style="26" hidden="1" customWidth="1"/>
    <col min="5149" max="5155" width="11.625" style="26" customWidth="1"/>
    <col min="5156" max="5156" width="2.125" style="26" customWidth="1"/>
    <col min="5157" max="5395" width="8.125" style="26" customWidth="1"/>
    <col min="5396" max="5396" width="42.625" style="26" customWidth="1"/>
    <col min="5397" max="5397" width="12.125" style="26" customWidth="1"/>
    <col min="5398" max="5400" width="11.625" style="26" customWidth="1"/>
    <col min="5401" max="5404" width="9.125" style="26" hidden="1" customWidth="1"/>
    <col min="5405" max="5411" width="11.625" style="26" customWidth="1"/>
    <col min="5412" max="5412" width="2.125" style="26" customWidth="1"/>
    <col min="5413" max="5651" width="8.125" style="26" customWidth="1"/>
    <col min="5652" max="5652" width="42.625" style="26" customWidth="1"/>
    <col min="5653" max="5653" width="12.125" style="26" customWidth="1"/>
    <col min="5654" max="5656" width="11.625" style="26" customWidth="1"/>
    <col min="5657" max="5660" width="9.125" style="26" hidden="1" customWidth="1"/>
    <col min="5661" max="5667" width="11.625" style="26" customWidth="1"/>
    <col min="5668" max="5668" width="2.125" style="26" customWidth="1"/>
    <col min="5669" max="5907" width="8.125" style="26" customWidth="1"/>
    <col min="5908" max="5908" width="42.625" style="26" customWidth="1"/>
    <col min="5909" max="5909" width="12.125" style="26" customWidth="1"/>
    <col min="5910" max="5912" width="11.625" style="26" customWidth="1"/>
    <col min="5913" max="5916" width="9.125" style="26" hidden="1" customWidth="1"/>
    <col min="5917" max="5923" width="11.625" style="26" customWidth="1"/>
    <col min="5924" max="5924" width="2.125" style="26" customWidth="1"/>
    <col min="5925" max="6163" width="8.125" style="26" customWidth="1"/>
    <col min="6164" max="6164" width="42.625" style="26" customWidth="1"/>
    <col min="6165" max="6165" width="12.125" style="26" customWidth="1"/>
    <col min="6166" max="6168" width="11.625" style="26" customWidth="1"/>
    <col min="6169" max="6172" width="9.125" style="26" hidden="1" customWidth="1"/>
    <col min="6173" max="6179" width="11.625" style="26" customWidth="1"/>
    <col min="6180" max="6180" width="2.125" style="26" customWidth="1"/>
    <col min="6181" max="6419" width="8.125" style="26" customWidth="1"/>
    <col min="6420" max="6420" width="42.625" style="26" customWidth="1"/>
    <col min="6421" max="6421" width="12.125" style="26" customWidth="1"/>
    <col min="6422" max="6424" width="11.625" style="26" customWidth="1"/>
    <col min="6425" max="6428" width="9.125" style="26" hidden="1" customWidth="1"/>
    <col min="6429" max="6435" width="11.625" style="26" customWidth="1"/>
    <col min="6436" max="6436" width="2.125" style="26" customWidth="1"/>
    <col min="6437" max="6675" width="8.125" style="26" customWidth="1"/>
    <col min="6676" max="6676" width="42.625" style="26" customWidth="1"/>
    <col min="6677" max="6677" width="12.125" style="26" customWidth="1"/>
    <col min="6678" max="6680" width="11.625" style="26" customWidth="1"/>
    <col min="6681" max="6684" width="9.125" style="26" hidden="1" customWidth="1"/>
    <col min="6685" max="6691" width="11.625" style="26" customWidth="1"/>
    <col min="6692" max="6692" width="2.125" style="26" customWidth="1"/>
    <col min="6693" max="6931" width="8.125" style="26" customWidth="1"/>
    <col min="6932" max="6932" width="42.625" style="26" customWidth="1"/>
    <col min="6933" max="6933" width="12.125" style="26" customWidth="1"/>
    <col min="6934" max="6936" width="11.625" style="26" customWidth="1"/>
    <col min="6937" max="6940" width="9.125" style="26" hidden="1" customWidth="1"/>
    <col min="6941" max="6947" width="11.625" style="26" customWidth="1"/>
    <col min="6948" max="6948" width="2.125" style="26" customWidth="1"/>
    <col min="6949" max="7187" width="8.125" style="26" customWidth="1"/>
    <col min="7188" max="7188" width="42.625" style="26" customWidth="1"/>
    <col min="7189" max="7189" width="12.125" style="26" customWidth="1"/>
    <col min="7190" max="7192" width="11.625" style="26" customWidth="1"/>
    <col min="7193" max="7196" width="9.125" style="26" hidden="1" customWidth="1"/>
    <col min="7197" max="7203" width="11.625" style="26" customWidth="1"/>
    <col min="7204" max="7204" width="2.125" style="26" customWidth="1"/>
    <col min="7205" max="7443" width="8.125" style="26" customWidth="1"/>
    <col min="7444" max="7444" width="42.625" style="26" customWidth="1"/>
    <col min="7445" max="7445" width="12.125" style="26" customWidth="1"/>
    <col min="7446" max="7448" width="11.625" style="26" customWidth="1"/>
    <col min="7449" max="7452" width="9.125" style="26" hidden="1" customWidth="1"/>
    <col min="7453" max="7459" width="11.625" style="26" customWidth="1"/>
    <col min="7460" max="7460" width="2.125" style="26" customWidth="1"/>
    <col min="7461" max="7699" width="8.125" style="26" customWidth="1"/>
    <col min="7700" max="7700" width="42.625" style="26" customWidth="1"/>
    <col min="7701" max="7701" width="12.125" style="26" customWidth="1"/>
    <col min="7702" max="7704" width="11.625" style="26" customWidth="1"/>
    <col min="7705" max="7708" width="9.125" style="26" hidden="1" customWidth="1"/>
    <col min="7709" max="7715" width="11.625" style="26" customWidth="1"/>
    <col min="7716" max="7716" width="2.125" style="26" customWidth="1"/>
    <col min="7717" max="7955" width="8.125" style="26" customWidth="1"/>
    <col min="7956" max="7956" width="42.625" style="26" customWidth="1"/>
    <col min="7957" max="7957" width="12.125" style="26" customWidth="1"/>
    <col min="7958" max="7960" width="11.625" style="26" customWidth="1"/>
    <col min="7961" max="7964" width="9.125" style="26" hidden="1" customWidth="1"/>
    <col min="7965" max="7971" width="11.625" style="26" customWidth="1"/>
    <col min="7972" max="7972" width="2.125" style="26" customWidth="1"/>
    <col min="7973" max="8211" width="8.125" style="26" customWidth="1"/>
    <col min="8212" max="8212" width="42.625" style="26" customWidth="1"/>
    <col min="8213" max="8213" width="12.125" style="26" customWidth="1"/>
    <col min="8214" max="8216" width="11.625" style="26" customWidth="1"/>
    <col min="8217" max="8220" width="9.125" style="26" hidden="1" customWidth="1"/>
    <col min="8221" max="8227" width="11.625" style="26" customWidth="1"/>
    <col min="8228" max="8228" width="2.125" style="26" customWidth="1"/>
    <col min="8229" max="8467" width="8.125" style="26" customWidth="1"/>
    <col min="8468" max="8468" width="42.625" style="26" customWidth="1"/>
    <col min="8469" max="8469" width="12.125" style="26" customWidth="1"/>
    <col min="8470" max="8472" width="11.625" style="26" customWidth="1"/>
    <col min="8473" max="8476" width="9.125" style="26" hidden="1" customWidth="1"/>
    <col min="8477" max="8483" width="11.625" style="26" customWidth="1"/>
    <col min="8484" max="8484" width="2.125" style="26" customWidth="1"/>
    <col min="8485" max="8723" width="8.125" style="26" customWidth="1"/>
    <col min="8724" max="8724" width="42.625" style="26" customWidth="1"/>
    <col min="8725" max="8725" width="12.125" style="26" customWidth="1"/>
    <col min="8726" max="8728" width="11.625" style="26" customWidth="1"/>
    <col min="8729" max="8732" width="9.125" style="26" hidden="1" customWidth="1"/>
    <col min="8733" max="8739" width="11.625" style="26" customWidth="1"/>
    <col min="8740" max="8740" width="2.125" style="26" customWidth="1"/>
    <col min="8741" max="8979" width="8.125" style="26" customWidth="1"/>
    <col min="8980" max="8980" width="42.625" style="26" customWidth="1"/>
    <col min="8981" max="8981" width="12.125" style="26" customWidth="1"/>
    <col min="8982" max="8984" width="11.625" style="26" customWidth="1"/>
    <col min="8985" max="8988" width="9.125" style="26" hidden="1" customWidth="1"/>
    <col min="8989" max="8995" width="11.625" style="26" customWidth="1"/>
    <col min="8996" max="8996" width="2.125" style="26" customWidth="1"/>
    <col min="8997" max="9235" width="8.125" style="26" customWidth="1"/>
    <col min="9236" max="9236" width="42.625" style="26" customWidth="1"/>
    <col min="9237" max="9237" width="12.125" style="26" customWidth="1"/>
    <col min="9238" max="9240" width="11.625" style="26" customWidth="1"/>
    <col min="9241" max="9244" width="9.125" style="26" hidden="1" customWidth="1"/>
    <col min="9245" max="9251" width="11.625" style="26" customWidth="1"/>
    <col min="9252" max="9252" width="2.125" style="26" customWidth="1"/>
    <col min="9253" max="9491" width="8.125" style="26" customWidth="1"/>
    <col min="9492" max="9492" width="42.625" style="26" customWidth="1"/>
    <col min="9493" max="9493" width="12.125" style="26" customWidth="1"/>
    <col min="9494" max="9496" width="11.625" style="26" customWidth="1"/>
    <col min="9497" max="9500" width="9.125" style="26" hidden="1" customWidth="1"/>
    <col min="9501" max="9507" width="11.625" style="26" customWidth="1"/>
    <col min="9508" max="9508" width="2.125" style="26" customWidth="1"/>
    <col min="9509" max="9747" width="8.125" style="26" customWidth="1"/>
    <col min="9748" max="9748" width="42.625" style="26" customWidth="1"/>
    <col min="9749" max="9749" width="12.125" style="26" customWidth="1"/>
    <col min="9750" max="9752" width="11.625" style="26" customWidth="1"/>
    <col min="9753" max="9756" width="9.125" style="26" hidden="1" customWidth="1"/>
    <col min="9757" max="9763" width="11.625" style="26" customWidth="1"/>
    <col min="9764" max="9764" width="2.125" style="26" customWidth="1"/>
    <col min="9765" max="10003" width="8.125" style="26" customWidth="1"/>
    <col min="10004" max="10004" width="42.625" style="26" customWidth="1"/>
    <col min="10005" max="10005" width="12.125" style="26" customWidth="1"/>
    <col min="10006" max="10008" width="11.625" style="26" customWidth="1"/>
    <col min="10009" max="10012" width="9.125" style="26" hidden="1" customWidth="1"/>
    <col min="10013" max="10019" width="11.625" style="26" customWidth="1"/>
    <col min="10020" max="10020" width="2.125" style="26" customWidth="1"/>
    <col min="10021" max="10259" width="8.125" style="26" customWidth="1"/>
    <col min="10260" max="10260" width="42.625" style="26" customWidth="1"/>
    <col min="10261" max="10261" width="12.125" style="26" customWidth="1"/>
    <col min="10262" max="10264" width="11.625" style="26" customWidth="1"/>
    <col min="10265" max="10268" width="9.125" style="26" hidden="1" customWidth="1"/>
    <col min="10269" max="10275" width="11.625" style="26" customWidth="1"/>
    <col min="10276" max="10276" width="2.125" style="26" customWidth="1"/>
    <col min="10277" max="10515" width="8.125" style="26" customWidth="1"/>
    <col min="10516" max="10516" width="42.625" style="26" customWidth="1"/>
    <col min="10517" max="10517" width="12.125" style="26" customWidth="1"/>
    <col min="10518" max="10520" width="11.625" style="26" customWidth="1"/>
    <col min="10521" max="10524" width="9.125" style="26" hidden="1" customWidth="1"/>
    <col min="10525" max="10531" width="11.625" style="26" customWidth="1"/>
    <col min="10532" max="10532" width="2.125" style="26" customWidth="1"/>
    <col min="10533" max="10771" width="8.125" style="26" customWidth="1"/>
    <col min="10772" max="10772" width="42.625" style="26" customWidth="1"/>
    <col min="10773" max="10773" width="12.125" style="26" customWidth="1"/>
    <col min="10774" max="10776" width="11.625" style="26" customWidth="1"/>
    <col min="10777" max="10780" width="9.125" style="26" hidden="1" customWidth="1"/>
    <col min="10781" max="10787" width="11.625" style="26" customWidth="1"/>
    <col min="10788" max="10788" width="2.125" style="26" customWidth="1"/>
    <col min="10789" max="11027" width="8.125" style="26" customWidth="1"/>
    <col min="11028" max="11028" width="42.625" style="26" customWidth="1"/>
    <col min="11029" max="11029" width="12.125" style="26" customWidth="1"/>
    <col min="11030" max="11032" width="11.625" style="26" customWidth="1"/>
    <col min="11033" max="11036" width="9.125" style="26" hidden="1" customWidth="1"/>
    <col min="11037" max="11043" width="11.625" style="26" customWidth="1"/>
    <col min="11044" max="11044" width="2.125" style="26" customWidth="1"/>
    <col min="11045" max="11283" width="8.125" style="26" customWidth="1"/>
    <col min="11284" max="11284" width="42.625" style="26" customWidth="1"/>
    <col min="11285" max="11285" width="12.125" style="26" customWidth="1"/>
    <col min="11286" max="11288" width="11.625" style="26" customWidth="1"/>
    <col min="11289" max="11292" width="9.125" style="26" hidden="1" customWidth="1"/>
    <col min="11293" max="11299" width="11.625" style="26" customWidth="1"/>
    <col min="11300" max="11300" width="2.125" style="26" customWidth="1"/>
    <col min="11301" max="11539" width="8.125" style="26" customWidth="1"/>
    <col min="11540" max="11540" width="42.625" style="26" customWidth="1"/>
    <col min="11541" max="11541" width="12.125" style="26" customWidth="1"/>
    <col min="11542" max="11544" width="11.625" style="26" customWidth="1"/>
    <col min="11545" max="11548" width="9.125" style="26" hidden="1" customWidth="1"/>
    <col min="11549" max="11555" width="11.625" style="26" customWidth="1"/>
    <col min="11556" max="11556" width="2.125" style="26" customWidth="1"/>
    <col min="11557" max="11795" width="8.125" style="26" customWidth="1"/>
    <col min="11796" max="11796" width="42.625" style="26" customWidth="1"/>
    <col min="11797" max="11797" width="12.125" style="26" customWidth="1"/>
    <col min="11798" max="11800" width="11.625" style="26" customWidth="1"/>
    <col min="11801" max="11804" width="9.125" style="26" hidden="1" customWidth="1"/>
    <col min="11805" max="11811" width="11.625" style="26" customWidth="1"/>
    <col min="11812" max="11812" width="2.125" style="26" customWidth="1"/>
    <col min="11813" max="12051" width="8.125" style="26" customWidth="1"/>
    <col min="12052" max="12052" width="42.625" style="26" customWidth="1"/>
    <col min="12053" max="12053" width="12.125" style="26" customWidth="1"/>
    <col min="12054" max="12056" width="11.625" style="26" customWidth="1"/>
    <col min="12057" max="12060" width="9.125" style="26" hidden="1" customWidth="1"/>
    <col min="12061" max="12067" width="11.625" style="26" customWidth="1"/>
    <col min="12068" max="12068" width="2.125" style="26" customWidth="1"/>
    <col min="12069" max="12307" width="8.125" style="26" customWidth="1"/>
    <col min="12308" max="12308" width="42.625" style="26" customWidth="1"/>
    <col min="12309" max="12309" width="12.125" style="26" customWidth="1"/>
    <col min="12310" max="12312" width="11.625" style="26" customWidth="1"/>
    <col min="12313" max="12316" width="9.125" style="26" hidden="1" customWidth="1"/>
    <col min="12317" max="12323" width="11.625" style="26" customWidth="1"/>
    <col min="12324" max="12324" width="2.125" style="26" customWidth="1"/>
    <col min="12325" max="12563" width="8.125" style="26" customWidth="1"/>
    <col min="12564" max="12564" width="42.625" style="26" customWidth="1"/>
    <col min="12565" max="12565" width="12.125" style="26" customWidth="1"/>
    <col min="12566" max="12568" width="11.625" style="26" customWidth="1"/>
    <col min="12569" max="12572" width="9.125" style="26" hidden="1" customWidth="1"/>
    <col min="12573" max="12579" width="11.625" style="26" customWidth="1"/>
    <col min="12580" max="12580" width="2.125" style="26" customWidth="1"/>
    <col min="12581" max="12819" width="8.125" style="26" customWidth="1"/>
    <col min="12820" max="12820" width="42.625" style="26" customWidth="1"/>
    <col min="12821" max="12821" width="12.125" style="26" customWidth="1"/>
    <col min="12822" max="12824" width="11.625" style="26" customWidth="1"/>
    <col min="12825" max="12828" width="9.125" style="26" hidden="1" customWidth="1"/>
    <col min="12829" max="12835" width="11.625" style="26" customWidth="1"/>
    <col min="12836" max="12836" width="2.125" style="26" customWidth="1"/>
    <col min="12837" max="13075" width="8.125" style="26" customWidth="1"/>
    <col min="13076" max="13076" width="42.625" style="26" customWidth="1"/>
    <col min="13077" max="13077" width="12.125" style="26" customWidth="1"/>
    <col min="13078" max="13080" width="11.625" style="26" customWidth="1"/>
    <col min="13081" max="13084" width="9.125" style="26" hidden="1" customWidth="1"/>
    <col min="13085" max="13091" width="11.625" style="26" customWidth="1"/>
    <col min="13092" max="13092" width="2.125" style="26" customWidth="1"/>
    <col min="13093" max="13331" width="8.125" style="26" customWidth="1"/>
    <col min="13332" max="13332" width="42.625" style="26" customWidth="1"/>
    <col min="13333" max="13333" width="12.125" style="26" customWidth="1"/>
    <col min="13334" max="13336" width="11.625" style="26" customWidth="1"/>
    <col min="13337" max="13340" width="9.125" style="26" hidden="1" customWidth="1"/>
    <col min="13341" max="13347" width="11.625" style="26" customWidth="1"/>
    <col min="13348" max="13348" width="2.125" style="26" customWidth="1"/>
    <col min="13349" max="13587" width="8.125" style="26" customWidth="1"/>
    <col min="13588" max="13588" width="42.625" style="26" customWidth="1"/>
    <col min="13589" max="13589" width="12.125" style="26" customWidth="1"/>
    <col min="13590" max="13592" width="11.625" style="26" customWidth="1"/>
    <col min="13593" max="13596" width="9.125" style="26" hidden="1" customWidth="1"/>
    <col min="13597" max="13603" width="11.625" style="26" customWidth="1"/>
    <col min="13604" max="13604" width="2.125" style="26" customWidth="1"/>
    <col min="13605" max="13843" width="8.125" style="26" customWidth="1"/>
    <col min="13844" max="13844" width="42.625" style="26" customWidth="1"/>
    <col min="13845" max="13845" width="12.125" style="26" customWidth="1"/>
    <col min="13846" max="13848" width="11.625" style="26" customWidth="1"/>
    <col min="13849" max="13852" width="9.125" style="26" hidden="1" customWidth="1"/>
    <col min="13853" max="13859" width="11.625" style="26" customWidth="1"/>
    <col min="13860" max="13860" width="2.125" style="26" customWidth="1"/>
    <col min="13861" max="14099" width="8.125" style="26" customWidth="1"/>
    <col min="14100" max="14100" width="42.625" style="26" customWidth="1"/>
    <col min="14101" max="14101" width="12.125" style="26" customWidth="1"/>
    <col min="14102" max="14104" width="11.625" style="26" customWidth="1"/>
    <col min="14105" max="14108" width="9.125" style="26" hidden="1" customWidth="1"/>
    <col min="14109" max="14115" width="11.625" style="26" customWidth="1"/>
    <col min="14116" max="14116" width="2.125" style="26" customWidth="1"/>
    <col min="14117" max="14355" width="8.125" style="26" customWidth="1"/>
    <col min="14356" max="14356" width="42.625" style="26" customWidth="1"/>
    <col min="14357" max="14357" width="12.125" style="26" customWidth="1"/>
    <col min="14358" max="14360" width="11.625" style="26" customWidth="1"/>
    <col min="14361" max="14364" width="9.125" style="26" hidden="1" customWidth="1"/>
    <col min="14365" max="14371" width="11.625" style="26" customWidth="1"/>
    <col min="14372" max="14372" width="2.125" style="26" customWidth="1"/>
    <col min="14373" max="14611" width="8.125" style="26" customWidth="1"/>
    <col min="14612" max="14612" width="42.625" style="26" customWidth="1"/>
    <col min="14613" max="14613" width="12.125" style="26" customWidth="1"/>
    <col min="14614" max="14616" width="11.625" style="26" customWidth="1"/>
    <col min="14617" max="14620" width="9.125" style="26" hidden="1" customWidth="1"/>
    <col min="14621" max="14627" width="11.625" style="26" customWidth="1"/>
    <col min="14628" max="14628" width="2.125" style="26" customWidth="1"/>
    <col min="14629" max="14867" width="8.125" style="26" customWidth="1"/>
    <col min="14868" max="14868" width="42.625" style="26" customWidth="1"/>
    <col min="14869" max="14869" width="12.125" style="26" customWidth="1"/>
    <col min="14870" max="14872" width="11.625" style="26" customWidth="1"/>
    <col min="14873" max="14876" width="9.125" style="26" hidden="1" customWidth="1"/>
    <col min="14877" max="14883" width="11.625" style="26" customWidth="1"/>
    <col min="14884" max="14884" width="2.125" style="26" customWidth="1"/>
    <col min="14885" max="15123" width="8.125" style="26" customWidth="1"/>
    <col min="15124" max="15124" width="42.625" style="26" customWidth="1"/>
    <col min="15125" max="15125" width="12.125" style="26" customWidth="1"/>
    <col min="15126" max="15128" width="11.625" style="26" customWidth="1"/>
    <col min="15129" max="15132" width="9.125" style="26" hidden="1" customWidth="1"/>
    <col min="15133" max="15139" width="11.625" style="26" customWidth="1"/>
    <col min="15140" max="15140" width="2.125" style="26" customWidth="1"/>
    <col min="15141" max="15379" width="8.125" style="26" customWidth="1"/>
    <col min="15380" max="15380" width="42.625" style="26" customWidth="1"/>
    <col min="15381" max="15381" width="12.125" style="26" customWidth="1"/>
    <col min="15382" max="15384" width="11.625" style="26" customWidth="1"/>
    <col min="15385" max="15388" width="9.125" style="26" hidden="1" customWidth="1"/>
    <col min="15389" max="15395" width="11.625" style="26" customWidth="1"/>
    <col min="15396" max="15396" width="2.125" style="26" customWidth="1"/>
    <col min="15397" max="15635" width="8.125" style="26" customWidth="1"/>
    <col min="15636" max="15636" width="42.625" style="26" customWidth="1"/>
    <col min="15637" max="15637" width="12.125" style="26" customWidth="1"/>
    <col min="15638" max="15640" width="11.625" style="26" customWidth="1"/>
    <col min="15641" max="15644" width="9.125" style="26" hidden="1" customWidth="1"/>
    <col min="15645" max="15651" width="11.625" style="26" customWidth="1"/>
    <col min="15652" max="15652" width="2.125" style="26" customWidth="1"/>
    <col min="15653" max="15891" width="8.125" style="26" customWidth="1"/>
    <col min="15892" max="15892" width="42.625" style="26" customWidth="1"/>
    <col min="15893" max="15893" width="12.125" style="26" customWidth="1"/>
    <col min="15894" max="15896" width="11.625" style="26" customWidth="1"/>
    <col min="15897" max="15900" width="9.125" style="26" hidden="1" customWidth="1"/>
    <col min="15901" max="15907" width="11.625" style="26" customWidth="1"/>
    <col min="15908" max="15908" width="2.125" style="26" customWidth="1"/>
    <col min="15909" max="16147" width="8.125" style="26" customWidth="1"/>
    <col min="16148" max="16148" width="42.625" style="26" customWidth="1"/>
    <col min="16149" max="16149" width="12.125" style="26" customWidth="1"/>
    <col min="16150" max="16152" width="11.625" style="26" customWidth="1"/>
    <col min="16153" max="16156" width="9.125" style="26" hidden="1" customWidth="1"/>
    <col min="16157" max="16163" width="11.625" style="26" customWidth="1"/>
    <col min="16164" max="16164" width="2.125" style="26" customWidth="1"/>
    <col min="16165" max="16384" width="8.125" style="26" customWidth="1"/>
  </cols>
  <sheetData>
    <row r="1" spans="1:89 16165:16384" ht="21" customHeight="1">
      <c r="A1" s="27" t="s">
        <v>93</v>
      </c>
      <c r="WWS1" s="40"/>
      <c r="WWT1" s="40"/>
      <c r="WWU1" s="40"/>
      <c r="WWV1" s="40"/>
      <c r="WWW1" s="40"/>
      <c r="WWX1" s="40"/>
      <c r="WWY1" s="40"/>
      <c r="WWZ1" s="40"/>
      <c r="WXA1" s="40"/>
      <c r="WXB1" s="40"/>
      <c r="WXC1" s="40"/>
      <c r="WXD1" s="40"/>
      <c r="WXE1" s="40"/>
      <c r="WXF1" s="40"/>
      <c r="WXG1" s="40"/>
      <c r="WXH1" s="40"/>
      <c r="WXI1" s="40"/>
      <c r="WXJ1" s="40"/>
      <c r="WXK1" s="40"/>
      <c r="WXL1" s="40"/>
      <c r="WXM1" s="40"/>
      <c r="WXN1" s="40"/>
      <c r="WXO1" s="40"/>
      <c r="WXP1" s="40"/>
      <c r="WXQ1" s="40"/>
      <c r="WXR1" s="40"/>
      <c r="WXS1" s="40"/>
      <c r="WXT1" s="40"/>
      <c r="WXU1" s="40"/>
      <c r="WXV1" s="40"/>
      <c r="WXW1" s="40"/>
      <c r="WXX1" s="40"/>
      <c r="WXY1" s="40"/>
      <c r="WXZ1" s="40"/>
      <c r="WYA1" s="40"/>
      <c r="WYB1" s="40"/>
      <c r="WYC1" s="40"/>
      <c r="WYD1" s="40"/>
      <c r="WYE1" s="40"/>
      <c r="WYF1" s="40"/>
      <c r="WYG1" s="40"/>
      <c r="WYH1" s="40"/>
      <c r="WYI1" s="40"/>
      <c r="WYJ1" s="40"/>
      <c r="WYK1" s="40"/>
      <c r="WYL1" s="40"/>
      <c r="WYM1" s="40"/>
      <c r="WYN1" s="40"/>
      <c r="WYO1" s="40"/>
      <c r="WYP1" s="40"/>
      <c r="WYQ1" s="40"/>
      <c r="WYR1" s="40"/>
      <c r="WYS1" s="40"/>
      <c r="WYT1" s="40"/>
      <c r="WYU1" s="40"/>
      <c r="WYV1" s="40"/>
      <c r="WYW1" s="40"/>
      <c r="WYX1" s="40"/>
      <c r="WYY1" s="40"/>
      <c r="WYZ1" s="40"/>
      <c r="WZA1" s="40"/>
      <c r="WZB1" s="40"/>
      <c r="WZC1" s="40"/>
      <c r="WZD1" s="40"/>
      <c r="WZE1" s="40"/>
      <c r="WZF1" s="40"/>
      <c r="WZG1" s="40"/>
      <c r="WZH1" s="40"/>
      <c r="WZI1" s="40"/>
      <c r="WZJ1" s="40"/>
      <c r="WZK1" s="40"/>
      <c r="WZL1" s="40"/>
      <c r="WZM1" s="40"/>
      <c r="WZN1" s="40"/>
      <c r="WZO1" s="40"/>
      <c r="WZP1" s="40"/>
      <c r="WZQ1" s="40"/>
      <c r="WZR1" s="40"/>
      <c r="WZS1" s="40"/>
      <c r="WZT1" s="40"/>
      <c r="WZU1" s="40"/>
      <c r="WZV1" s="40"/>
      <c r="WZW1" s="40"/>
      <c r="WZX1" s="40"/>
      <c r="WZY1" s="40"/>
      <c r="WZZ1" s="40"/>
      <c r="XAA1" s="40"/>
      <c r="XAB1" s="40"/>
      <c r="XAC1" s="40"/>
      <c r="XAD1" s="40"/>
      <c r="XAE1" s="40"/>
      <c r="XAF1" s="40"/>
      <c r="XAG1" s="40"/>
      <c r="XAH1" s="40"/>
      <c r="XAI1" s="40"/>
      <c r="XAJ1" s="40"/>
      <c r="XAK1" s="40"/>
      <c r="XAL1" s="40"/>
      <c r="XAM1" s="40"/>
      <c r="XAN1" s="40"/>
      <c r="XAO1" s="40"/>
      <c r="XAP1" s="40"/>
      <c r="XAQ1" s="40"/>
      <c r="XAR1" s="40"/>
      <c r="XAS1" s="40"/>
      <c r="XAT1" s="40"/>
      <c r="XAU1" s="40"/>
      <c r="XAV1" s="40"/>
      <c r="XAW1" s="40"/>
      <c r="XAX1" s="40"/>
      <c r="XAY1" s="40"/>
      <c r="XAZ1" s="40"/>
      <c r="XBA1" s="40"/>
      <c r="XBB1" s="40"/>
      <c r="XBC1" s="40"/>
      <c r="XBD1" s="40"/>
      <c r="XBE1" s="40"/>
      <c r="XBF1" s="40"/>
      <c r="XBG1" s="40"/>
      <c r="XBH1" s="40"/>
      <c r="XBI1" s="40"/>
      <c r="XBJ1" s="40"/>
      <c r="XBK1" s="40"/>
      <c r="XBL1" s="40"/>
      <c r="XBM1" s="40"/>
      <c r="XBN1" s="40"/>
      <c r="XBO1" s="40"/>
      <c r="XBP1" s="40"/>
      <c r="XBQ1" s="40"/>
      <c r="XBR1" s="40"/>
      <c r="XBS1" s="40"/>
      <c r="XBT1" s="40"/>
      <c r="XBU1" s="40"/>
      <c r="XBV1" s="40"/>
      <c r="XBW1" s="40"/>
      <c r="XBX1" s="40"/>
      <c r="XBY1" s="40"/>
      <c r="XBZ1" s="40"/>
      <c r="XCA1" s="40"/>
      <c r="XCB1" s="40"/>
      <c r="XCC1" s="40"/>
      <c r="XCD1" s="40"/>
      <c r="XCE1" s="40"/>
      <c r="XCF1" s="40"/>
      <c r="XCG1" s="40"/>
      <c r="XCH1" s="40"/>
      <c r="XCI1" s="40"/>
      <c r="XCJ1" s="40"/>
      <c r="XCK1" s="40"/>
      <c r="XCL1" s="40"/>
      <c r="XCM1" s="40"/>
      <c r="XCN1" s="40"/>
      <c r="XCO1" s="40"/>
      <c r="XCP1" s="40"/>
      <c r="XCQ1" s="40"/>
      <c r="XCR1" s="40"/>
      <c r="XCS1" s="40"/>
      <c r="XCT1" s="40"/>
      <c r="XCU1" s="40"/>
      <c r="XCV1" s="40"/>
      <c r="XCW1" s="40"/>
      <c r="XCX1" s="40"/>
      <c r="XCY1" s="40"/>
      <c r="XCZ1" s="40"/>
      <c r="XDA1" s="40"/>
      <c r="XDB1" s="40"/>
      <c r="XDC1" s="40"/>
      <c r="XDD1" s="40"/>
      <c r="XDE1" s="40"/>
      <c r="XDF1" s="40"/>
      <c r="XDG1" s="40"/>
      <c r="XDH1" s="40"/>
      <c r="XDI1" s="40"/>
      <c r="XDJ1" s="40"/>
      <c r="XDK1" s="40"/>
      <c r="XDL1" s="40"/>
      <c r="XDM1" s="40"/>
      <c r="XDN1" s="40"/>
      <c r="XDO1" s="40"/>
      <c r="XDP1" s="40"/>
      <c r="XDQ1" s="40"/>
      <c r="XDR1" s="40"/>
      <c r="XDS1" s="40"/>
      <c r="XDT1" s="40"/>
      <c r="XDU1" s="40"/>
      <c r="XDV1" s="40"/>
      <c r="XDW1" s="40"/>
      <c r="XDX1" s="40"/>
      <c r="XDY1" s="40"/>
      <c r="XDZ1" s="40"/>
      <c r="XEA1" s="40"/>
      <c r="XEB1" s="40"/>
      <c r="XEC1" s="40"/>
      <c r="XED1" s="40"/>
      <c r="XEE1" s="40"/>
      <c r="XEF1" s="40"/>
      <c r="XEG1" s="40"/>
      <c r="XEH1" s="40"/>
      <c r="XEI1" s="40"/>
      <c r="XEJ1" s="40"/>
      <c r="XEK1" s="40"/>
      <c r="XEL1" s="40"/>
      <c r="XEM1" s="40"/>
      <c r="XEN1" s="40"/>
      <c r="XEO1" s="40"/>
      <c r="XEP1" s="40"/>
      <c r="XEQ1" s="40"/>
      <c r="XER1" s="40"/>
      <c r="XES1" s="40"/>
      <c r="XET1" s="40"/>
      <c r="XEU1" s="40"/>
      <c r="XEV1" s="40"/>
      <c r="XEW1" s="40"/>
      <c r="XEX1" s="40"/>
      <c r="XEY1" s="40"/>
      <c r="XEZ1" s="40"/>
      <c r="XFA1" s="40"/>
      <c r="XFB1" s="40"/>
      <c r="XFC1" s="40"/>
      <c r="XFD1" s="40"/>
    </row>
    <row r="2" spans="1:89 16165:16384" ht="31.5" customHeight="1">
      <c r="A2" s="109" t="s">
        <v>92</v>
      </c>
      <c r="BF2" s="29"/>
      <c r="BS2" s="29"/>
      <c r="BT2" s="29"/>
      <c r="BU2" s="29"/>
      <c r="CA2" s="29"/>
      <c r="CB2" s="29"/>
      <c r="CC2" s="29"/>
      <c r="CI2" s="29"/>
      <c r="CJ2" s="29"/>
      <c r="CK2" s="29"/>
      <c r="WWS2" s="31"/>
      <c r="WWT2" s="31"/>
      <c r="WWU2" s="31"/>
      <c r="WWV2" s="31"/>
      <c r="WWW2" s="31"/>
      <c r="WWX2" s="31"/>
      <c r="WWY2" s="31"/>
      <c r="WWZ2" s="31"/>
      <c r="WXA2" s="31"/>
      <c r="WXB2" s="31"/>
      <c r="WXC2" s="31"/>
      <c r="WXD2" s="31"/>
      <c r="WXE2" s="31"/>
      <c r="WXF2" s="31"/>
      <c r="WXG2" s="31"/>
      <c r="WXH2" s="31"/>
      <c r="WXI2" s="31"/>
      <c r="WXJ2" s="31"/>
      <c r="WXK2" s="31"/>
      <c r="WXL2" s="31"/>
      <c r="WXM2" s="31"/>
      <c r="WXN2" s="31"/>
      <c r="WXO2" s="31"/>
      <c r="WXP2" s="31"/>
      <c r="WXQ2" s="31"/>
      <c r="WXR2" s="31"/>
      <c r="WXS2" s="31"/>
      <c r="WXT2" s="31"/>
      <c r="WXU2" s="31"/>
      <c r="WXV2" s="31"/>
      <c r="WXW2" s="31"/>
      <c r="WXX2" s="31"/>
      <c r="WXY2" s="31"/>
      <c r="WXZ2" s="31"/>
      <c r="WYA2" s="31"/>
      <c r="WYB2" s="31"/>
      <c r="WYC2" s="31"/>
      <c r="WYD2" s="31"/>
      <c r="WYE2" s="31"/>
      <c r="WYF2" s="31"/>
      <c r="WYG2" s="31"/>
      <c r="WYH2" s="31"/>
      <c r="WYI2" s="31"/>
      <c r="WYJ2" s="31"/>
      <c r="WYK2" s="31"/>
      <c r="WYL2" s="31"/>
      <c r="WYM2" s="31"/>
      <c r="WYN2" s="31"/>
      <c r="WYO2" s="31"/>
      <c r="WYP2" s="31"/>
      <c r="WYQ2" s="31"/>
      <c r="WYR2" s="31"/>
      <c r="WYS2" s="31"/>
      <c r="WYT2" s="31"/>
      <c r="WYU2" s="31"/>
      <c r="WYV2" s="31"/>
      <c r="WYW2" s="31"/>
      <c r="WYX2" s="31"/>
      <c r="WYY2" s="31"/>
      <c r="WYZ2" s="31"/>
      <c r="WZA2" s="31"/>
      <c r="WZB2" s="31"/>
      <c r="WZC2" s="31"/>
      <c r="WZD2" s="31"/>
      <c r="WZE2" s="31"/>
      <c r="WZF2" s="31"/>
      <c r="WZG2" s="31"/>
      <c r="WZH2" s="31"/>
      <c r="WZI2" s="31"/>
      <c r="WZJ2" s="31"/>
      <c r="WZK2" s="31"/>
      <c r="WZL2" s="31"/>
      <c r="WZM2" s="31"/>
      <c r="WZN2" s="31"/>
      <c r="WZO2" s="31"/>
      <c r="WZP2" s="31"/>
      <c r="WZQ2" s="31"/>
      <c r="WZR2" s="31"/>
      <c r="WZS2" s="31"/>
      <c r="WZT2" s="31"/>
      <c r="WZU2" s="31"/>
      <c r="WZV2" s="31"/>
      <c r="WZW2" s="31"/>
      <c r="WZX2" s="31"/>
      <c r="WZY2" s="31"/>
      <c r="WZZ2" s="31"/>
      <c r="XAA2" s="31"/>
      <c r="XAB2" s="31"/>
      <c r="XAC2" s="31"/>
      <c r="XAD2" s="31"/>
      <c r="XAE2" s="31"/>
      <c r="XAF2" s="31"/>
      <c r="XAG2" s="31"/>
      <c r="XAH2" s="31"/>
      <c r="XAI2" s="31"/>
      <c r="XAJ2" s="31"/>
      <c r="XAK2" s="31"/>
      <c r="XAL2" s="31"/>
      <c r="XAM2" s="31"/>
      <c r="XAN2" s="31"/>
      <c r="XAO2" s="31"/>
      <c r="XAP2" s="31"/>
      <c r="XAQ2" s="31"/>
      <c r="XAR2" s="31"/>
      <c r="XAS2" s="31"/>
      <c r="XAT2" s="31"/>
      <c r="XAU2" s="31"/>
      <c r="XAV2" s="31"/>
      <c r="XAW2" s="31"/>
      <c r="XAX2" s="31"/>
      <c r="XAY2" s="31"/>
      <c r="XAZ2" s="31"/>
      <c r="XBA2" s="31"/>
      <c r="XBB2" s="31"/>
      <c r="XBC2" s="31"/>
      <c r="XBD2" s="31"/>
      <c r="XBE2" s="31"/>
      <c r="XBF2" s="31"/>
      <c r="XBG2" s="31"/>
      <c r="XBH2" s="31"/>
      <c r="XBI2" s="31"/>
      <c r="XBJ2" s="31"/>
      <c r="XBK2" s="31"/>
      <c r="XBL2" s="31"/>
      <c r="XBM2" s="31"/>
      <c r="XBN2" s="31"/>
      <c r="XBO2" s="31"/>
      <c r="XBP2" s="31"/>
      <c r="XBQ2" s="31"/>
      <c r="XBR2" s="31"/>
      <c r="XBS2" s="31"/>
      <c r="XBT2" s="31"/>
      <c r="XBU2" s="31"/>
      <c r="XBV2" s="31"/>
      <c r="XBW2" s="31"/>
      <c r="XBX2" s="31"/>
      <c r="XBY2" s="31"/>
      <c r="XBZ2" s="31"/>
      <c r="XCA2" s="31"/>
      <c r="XCB2" s="31"/>
      <c r="XCC2" s="31"/>
      <c r="XCD2" s="31"/>
      <c r="XCE2" s="31"/>
      <c r="XCF2" s="31"/>
      <c r="XCG2" s="31"/>
      <c r="XCH2" s="31"/>
      <c r="XCI2" s="31"/>
      <c r="XCJ2" s="31"/>
      <c r="XCK2" s="31"/>
      <c r="XCL2" s="31"/>
      <c r="XCM2" s="31"/>
      <c r="XCN2" s="31"/>
      <c r="XCO2" s="31"/>
      <c r="XCP2" s="31"/>
      <c r="XCQ2" s="31"/>
      <c r="XCR2" s="31"/>
      <c r="XCS2" s="31"/>
      <c r="XCT2" s="31"/>
      <c r="XCU2" s="31"/>
      <c r="XCV2" s="31"/>
      <c r="XCW2" s="31"/>
      <c r="XCX2" s="31"/>
      <c r="XCY2" s="31"/>
      <c r="XCZ2" s="31"/>
      <c r="XDA2" s="31"/>
      <c r="XDB2" s="31"/>
      <c r="XDC2" s="31"/>
      <c r="XDD2" s="31"/>
      <c r="XDE2" s="31"/>
      <c r="XDF2" s="31"/>
      <c r="XDG2" s="31"/>
      <c r="XDH2" s="31"/>
      <c r="XDI2" s="31"/>
      <c r="XDJ2" s="31"/>
      <c r="XDK2" s="31"/>
      <c r="XDL2" s="31"/>
      <c r="XDM2" s="31"/>
      <c r="XDN2" s="31"/>
      <c r="XDO2" s="31"/>
      <c r="XDP2" s="31"/>
      <c r="XDQ2" s="31"/>
      <c r="XDR2" s="31"/>
      <c r="XDS2" s="31"/>
      <c r="XDT2" s="31"/>
      <c r="XDU2" s="31"/>
      <c r="XDV2" s="31"/>
      <c r="XDW2" s="31"/>
      <c r="XDX2" s="31"/>
      <c r="XDY2" s="31"/>
      <c r="XDZ2" s="31"/>
      <c r="XEA2" s="31"/>
      <c r="XEB2" s="31"/>
      <c r="XEC2" s="31"/>
      <c r="XED2" s="31"/>
      <c r="XEE2" s="31"/>
      <c r="XEF2" s="31"/>
      <c r="XEG2" s="31"/>
      <c r="XEH2" s="31"/>
      <c r="XEI2" s="31"/>
      <c r="XEJ2" s="31"/>
      <c r="XEK2" s="31"/>
      <c r="XEL2" s="31"/>
      <c r="XEM2" s="31"/>
      <c r="XEN2" s="31"/>
      <c r="XEO2" s="31"/>
      <c r="XEP2" s="31"/>
      <c r="XEQ2" s="31"/>
      <c r="XER2" s="31"/>
      <c r="XES2" s="31"/>
      <c r="XET2" s="31"/>
      <c r="XEU2" s="31"/>
      <c r="XEV2" s="31"/>
      <c r="XEW2" s="31"/>
      <c r="XEX2" s="31"/>
      <c r="XEY2" s="31"/>
      <c r="XEZ2" s="31"/>
      <c r="XFA2" s="31"/>
      <c r="XFB2" s="31"/>
      <c r="XFC2" s="31"/>
      <c r="XFD2" s="31"/>
    </row>
    <row r="3" spans="1:89 16165:16384" ht="31.5" customHeight="1">
      <c r="A3" s="26" t="s">
        <v>141</v>
      </c>
      <c r="BT3" s="30"/>
      <c r="BV3" s="30"/>
      <c r="CB3" s="30"/>
      <c r="CD3" s="30"/>
      <c r="CJ3" s="30"/>
    </row>
    <row r="4" spans="1:89 16165:16384" ht="21" customHeight="1">
      <c r="A4" s="26" t="s">
        <v>142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AC4" s="29"/>
      <c r="AD4" s="29"/>
      <c r="AE4" s="29"/>
      <c r="AF4" s="29"/>
      <c r="AG4" s="29"/>
      <c r="AK4" s="29"/>
      <c r="AL4" s="29"/>
      <c r="AM4" s="29"/>
      <c r="AN4" s="29"/>
      <c r="AO4" s="29"/>
      <c r="AS4" s="29"/>
      <c r="AT4" s="29"/>
      <c r="AU4" s="29"/>
      <c r="AV4" s="29"/>
      <c r="AW4" s="29"/>
      <c r="AX4" s="29"/>
      <c r="BA4" s="29"/>
      <c r="BD4" s="29"/>
      <c r="BE4" s="29"/>
      <c r="BF4" s="29"/>
      <c r="BV4" s="30"/>
      <c r="CC4" s="30"/>
      <c r="CD4" s="30"/>
      <c r="CK4" s="30" t="s">
        <v>5</v>
      </c>
    </row>
    <row r="5" spans="1:89 16165:16384" s="34" customFormat="1" ht="36" customHeight="1">
      <c r="A5" s="32"/>
      <c r="B5" s="236" t="s">
        <v>9</v>
      </c>
      <c r="C5" s="230"/>
      <c r="D5" s="230"/>
      <c r="E5" s="230"/>
      <c r="F5" s="230"/>
      <c r="G5" s="230"/>
      <c r="H5" s="230"/>
      <c r="I5" s="234"/>
      <c r="J5" s="236" t="s">
        <v>10</v>
      </c>
      <c r="K5" s="230"/>
      <c r="L5" s="230"/>
      <c r="M5" s="230"/>
      <c r="N5" s="230"/>
      <c r="O5" s="230"/>
      <c r="P5" s="230"/>
      <c r="Q5" s="234"/>
      <c r="R5" s="236" t="s">
        <v>11</v>
      </c>
      <c r="S5" s="230"/>
      <c r="T5" s="230"/>
      <c r="U5" s="230"/>
      <c r="V5" s="230"/>
      <c r="W5" s="230"/>
      <c r="X5" s="230"/>
      <c r="Y5" s="234"/>
      <c r="Z5" s="233" t="s">
        <v>12</v>
      </c>
      <c r="AA5" s="230"/>
      <c r="AB5" s="230"/>
      <c r="AC5" s="230"/>
      <c r="AD5" s="230"/>
      <c r="AE5" s="230"/>
      <c r="AF5" s="230"/>
      <c r="AG5" s="234"/>
      <c r="AH5" s="233" t="s">
        <v>13</v>
      </c>
      <c r="AI5" s="230"/>
      <c r="AJ5" s="230"/>
      <c r="AK5" s="230"/>
      <c r="AL5" s="230"/>
      <c r="AM5" s="230"/>
      <c r="AN5" s="230"/>
      <c r="AO5" s="234"/>
      <c r="AP5" s="233" t="s">
        <v>14</v>
      </c>
      <c r="AQ5" s="230"/>
      <c r="AR5" s="230"/>
      <c r="AS5" s="230"/>
      <c r="AT5" s="230"/>
      <c r="AU5" s="230"/>
      <c r="AV5" s="230"/>
      <c r="AW5" s="234"/>
      <c r="AX5" s="233" t="s">
        <v>15</v>
      </c>
      <c r="AY5" s="230"/>
      <c r="AZ5" s="230"/>
      <c r="BA5" s="230"/>
      <c r="BB5" s="230"/>
      <c r="BC5" s="230"/>
      <c r="BD5" s="230"/>
      <c r="BE5" s="234"/>
      <c r="BF5" s="233" t="s">
        <v>16</v>
      </c>
      <c r="BG5" s="230"/>
      <c r="BH5" s="230"/>
      <c r="BI5" s="230"/>
      <c r="BJ5" s="230"/>
      <c r="BK5" s="230"/>
      <c r="BL5" s="230"/>
      <c r="BM5" s="234"/>
      <c r="BN5" s="233" t="s">
        <v>17</v>
      </c>
      <c r="BO5" s="230"/>
      <c r="BP5" s="230"/>
      <c r="BQ5" s="230"/>
      <c r="BR5" s="230"/>
      <c r="BS5" s="230"/>
      <c r="BT5" s="230"/>
      <c r="BU5" s="234"/>
      <c r="BV5" s="233" t="s">
        <v>18</v>
      </c>
      <c r="BW5" s="230"/>
      <c r="BX5" s="230"/>
      <c r="BY5" s="230"/>
      <c r="BZ5" s="230"/>
      <c r="CA5" s="230"/>
      <c r="CB5" s="230"/>
      <c r="CC5" s="234"/>
      <c r="CD5" s="229" t="s">
        <v>596</v>
      </c>
      <c r="CE5" s="230"/>
      <c r="CF5" s="230"/>
      <c r="CG5" s="230"/>
      <c r="CH5" s="230"/>
      <c r="CI5" s="230"/>
      <c r="CJ5" s="230"/>
      <c r="CK5" s="231"/>
      <c r="WWS5" s="26"/>
      <c r="WWT5" s="26"/>
      <c r="WWU5" s="26"/>
      <c r="WWV5" s="26"/>
      <c r="WWW5" s="26"/>
      <c r="WWX5" s="26"/>
      <c r="WWY5" s="26"/>
      <c r="WWZ5" s="26"/>
      <c r="WXA5" s="26"/>
      <c r="WXB5" s="26"/>
      <c r="WXC5" s="26"/>
      <c r="WXD5" s="26"/>
      <c r="WXE5" s="26"/>
      <c r="WXF5" s="26"/>
      <c r="WXG5" s="26"/>
      <c r="WXH5" s="26"/>
      <c r="WXI5" s="26"/>
      <c r="WXJ5" s="26"/>
      <c r="WXK5" s="26"/>
      <c r="WXL5" s="26"/>
      <c r="WXM5" s="26"/>
      <c r="WXN5" s="26"/>
      <c r="WXO5" s="26"/>
      <c r="WXP5" s="26"/>
      <c r="WXQ5" s="26"/>
      <c r="WXR5" s="26"/>
      <c r="WXS5" s="26"/>
      <c r="WXT5" s="26"/>
      <c r="WXU5" s="26"/>
      <c r="WXV5" s="26"/>
      <c r="WXW5" s="26"/>
      <c r="WXX5" s="26"/>
      <c r="WXY5" s="26"/>
      <c r="WXZ5" s="26"/>
      <c r="WYA5" s="26"/>
      <c r="WYB5" s="26"/>
      <c r="WYC5" s="26"/>
      <c r="WYD5" s="26"/>
      <c r="WYE5" s="26"/>
      <c r="WYF5" s="26"/>
      <c r="WYG5" s="26"/>
      <c r="WYH5" s="26"/>
      <c r="WYI5" s="26"/>
      <c r="WYJ5" s="26"/>
      <c r="WYK5" s="26"/>
      <c r="WYL5" s="26"/>
      <c r="WYM5" s="26"/>
      <c r="WYN5" s="26"/>
      <c r="WYO5" s="26"/>
      <c r="WYP5" s="26"/>
      <c r="WYQ5" s="26"/>
      <c r="WYR5" s="26"/>
      <c r="WYS5" s="26"/>
      <c r="WYT5" s="26"/>
      <c r="WYU5" s="26"/>
      <c r="WYV5" s="26"/>
      <c r="WYW5" s="26"/>
      <c r="WYX5" s="26"/>
      <c r="WYY5" s="26"/>
      <c r="WYZ5" s="26"/>
      <c r="WZA5" s="26"/>
      <c r="WZB5" s="26"/>
      <c r="WZC5" s="26"/>
      <c r="WZD5" s="26"/>
      <c r="WZE5" s="26"/>
      <c r="WZF5" s="26"/>
      <c r="WZG5" s="26"/>
      <c r="WZH5" s="26"/>
      <c r="WZI5" s="26"/>
      <c r="WZJ5" s="26"/>
      <c r="WZK5" s="26"/>
      <c r="WZL5" s="26"/>
      <c r="WZM5" s="26"/>
      <c r="WZN5" s="26"/>
      <c r="WZO5" s="26"/>
      <c r="WZP5" s="26"/>
      <c r="WZQ5" s="26"/>
      <c r="WZR5" s="26"/>
      <c r="WZS5" s="26"/>
      <c r="WZT5" s="26"/>
      <c r="WZU5" s="26"/>
      <c r="WZV5" s="26"/>
      <c r="WZW5" s="26"/>
      <c r="WZX5" s="26"/>
      <c r="WZY5" s="26"/>
      <c r="WZZ5" s="26"/>
      <c r="XAA5" s="26"/>
      <c r="XAB5" s="26"/>
      <c r="XAC5" s="26"/>
      <c r="XAD5" s="26"/>
      <c r="XAE5" s="26"/>
      <c r="XAF5" s="26"/>
      <c r="XAG5" s="26"/>
      <c r="XAH5" s="26"/>
      <c r="XAI5" s="26"/>
      <c r="XAJ5" s="26"/>
      <c r="XAK5" s="26"/>
      <c r="XAL5" s="26"/>
      <c r="XAM5" s="26"/>
      <c r="XAN5" s="26"/>
      <c r="XAO5" s="26"/>
      <c r="XAP5" s="26"/>
      <c r="XAQ5" s="26"/>
      <c r="XAR5" s="26"/>
      <c r="XAS5" s="26"/>
      <c r="XAT5" s="26"/>
      <c r="XAU5" s="26"/>
      <c r="XAV5" s="26"/>
      <c r="XAW5" s="26"/>
      <c r="XAX5" s="26"/>
      <c r="XAY5" s="26"/>
      <c r="XAZ5" s="26"/>
      <c r="XBA5" s="26"/>
      <c r="XBB5" s="26"/>
      <c r="XBC5" s="26"/>
      <c r="XBD5" s="26"/>
      <c r="XBE5" s="26"/>
      <c r="XBF5" s="26"/>
      <c r="XBG5" s="26"/>
      <c r="XBH5" s="26"/>
      <c r="XBI5" s="26"/>
      <c r="XBJ5" s="26"/>
      <c r="XBK5" s="26"/>
      <c r="XBL5" s="26"/>
      <c r="XBM5" s="26"/>
      <c r="XBN5" s="26"/>
      <c r="XBO5" s="26"/>
      <c r="XBP5" s="26"/>
      <c r="XBQ5" s="26"/>
      <c r="XBR5" s="26"/>
      <c r="XBS5" s="26"/>
      <c r="XBT5" s="26"/>
      <c r="XBU5" s="26"/>
      <c r="XBV5" s="26"/>
      <c r="XBW5" s="26"/>
      <c r="XBX5" s="26"/>
      <c r="XBY5" s="26"/>
      <c r="XBZ5" s="26"/>
      <c r="XCA5" s="26"/>
      <c r="XCB5" s="26"/>
      <c r="XCC5" s="26"/>
      <c r="XCD5" s="26"/>
      <c r="XCE5" s="26"/>
      <c r="XCF5" s="26"/>
      <c r="XCG5" s="26"/>
      <c r="XCH5" s="26"/>
      <c r="XCI5" s="26"/>
      <c r="XCJ5" s="26"/>
      <c r="XCK5" s="26"/>
      <c r="XCL5" s="26"/>
      <c r="XCM5" s="26"/>
      <c r="XCN5" s="26"/>
      <c r="XCO5" s="26"/>
      <c r="XCP5" s="26"/>
      <c r="XCQ5" s="26"/>
      <c r="XCR5" s="26"/>
      <c r="XCS5" s="26"/>
      <c r="XCT5" s="26"/>
      <c r="XCU5" s="26"/>
      <c r="XCV5" s="26"/>
      <c r="XCW5" s="26"/>
      <c r="XCX5" s="26"/>
      <c r="XCY5" s="26"/>
      <c r="XCZ5" s="26"/>
      <c r="XDA5" s="26"/>
      <c r="XDB5" s="26"/>
      <c r="XDC5" s="26"/>
      <c r="XDD5" s="26"/>
      <c r="XDE5" s="26"/>
      <c r="XDF5" s="26"/>
      <c r="XDG5" s="26"/>
      <c r="XDH5" s="26"/>
      <c r="XDI5" s="26"/>
      <c r="XDJ5" s="26"/>
      <c r="XDK5" s="26"/>
      <c r="XDL5" s="26"/>
      <c r="XDM5" s="26"/>
      <c r="XDN5" s="26"/>
      <c r="XDO5" s="26"/>
      <c r="XDP5" s="26"/>
      <c r="XDQ5" s="26"/>
      <c r="XDR5" s="26"/>
      <c r="XDS5" s="26"/>
      <c r="XDT5" s="26"/>
      <c r="XDU5" s="26"/>
      <c r="XDV5" s="26"/>
      <c r="XDW5" s="26"/>
      <c r="XDX5" s="26"/>
      <c r="XDY5" s="26"/>
      <c r="XDZ5" s="26"/>
      <c r="XEA5" s="26"/>
      <c r="XEB5" s="26"/>
      <c r="XEC5" s="26"/>
      <c r="XED5" s="26"/>
      <c r="XEE5" s="26"/>
      <c r="XEF5" s="26"/>
      <c r="XEG5" s="26"/>
      <c r="XEH5" s="26"/>
      <c r="XEI5" s="26"/>
      <c r="XEJ5" s="26"/>
      <c r="XEK5" s="26"/>
      <c r="XEL5" s="26"/>
      <c r="XEM5" s="26"/>
      <c r="XEN5" s="26"/>
      <c r="XEO5" s="26"/>
      <c r="XEP5" s="26"/>
      <c r="XEQ5" s="26"/>
      <c r="XER5" s="26"/>
      <c r="XES5" s="26"/>
      <c r="XET5" s="26"/>
      <c r="XEU5" s="26"/>
      <c r="XEV5" s="26"/>
      <c r="XEW5" s="26"/>
      <c r="XEX5" s="26"/>
      <c r="XEY5" s="26"/>
      <c r="XEZ5" s="26"/>
      <c r="XFA5" s="26"/>
      <c r="XFB5" s="26"/>
      <c r="XFC5" s="26"/>
      <c r="XFD5" s="26"/>
    </row>
    <row r="6" spans="1:89 16165:16384" s="38" customFormat="1" ht="36" customHeight="1">
      <c r="A6" s="35"/>
      <c r="B6" s="36" t="s">
        <v>143</v>
      </c>
      <c r="C6" s="36" t="s">
        <v>144</v>
      </c>
      <c r="D6" s="36" t="s">
        <v>145</v>
      </c>
      <c r="E6" s="36" t="s">
        <v>146</v>
      </c>
      <c r="F6" s="36" t="s">
        <v>147</v>
      </c>
      <c r="G6" s="36" t="s">
        <v>148</v>
      </c>
      <c r="H6" s="36" t="s">
        <v>149</v>
      </c>
      <c r="I6" s="36" t="s">
        <v>150</v>
      </c>
      <c r="J6" s="36" t="s">
        <v>143</v>
      </c>
      <c r="K6" s="36" t="s">
        <v>144</v>
      </c>
      <c r="L6" s="36" t="s">
        <v>145</v>
      </c>
      <c r="M6" s="36" t="s">
        <v>146</v>
      </c>
      <c r="N6" s="36" t="s">
        <v>147</v>
      </c>
      <c r="O6" s="36" t="s">
        <v>148</v>
      </c>
      <c r="P6" s="36" t="s">
        <v>149</v>
      </c>
      <c r="Q6" s="36" t="s">
        <v>150</v>
      </c>
      <c r="R6" s="36" t="s">
        <v>143</v>
      </c>
      <c r="S6" s="36" t="s">
        <v>144</v>
      </c>
      <c r="T6" s="36" t="s">
        <v>145</v>
      </c>
      <c r="U6" s="36" t="s">
        <v>146</v>
      </c>
      <c r="V6" s="36" t="s">
        <v>147</v>
      </c>
      <c r="W6" s="36" t="s">
        <v>148</v>
      </c>
      <c r="X6" s="36" t="s">
        <v>149</v>
      </c>
      <c r="Y6" s="36" t="s">
        <v>150</v>
      </c>
      <c r="Z6" s="36" t="s">
        <v>143</v>
      </c>
      <c r="AA6" s="36" t="s">
        <v>144</v>
      </c>
      <c r="AB6" s="36" t="s">
        <v>145</v>
      </c>
      <c r="AC6" s="36" t="s">
        <v>146</v>
      </c>
      <c r="AD6" s="36" t="s">
        <v>147</v>
      </c>
      <c r="AE6" s="36" t="s">
        <v>148</v>
      </c>
      <c r="AF6" s="36" t="s">
        <v>149</v>
      </c>
      <c r="AG6" s="36" t="s">
        <v>150</v>
      </c>
      <c r="AH6" s="36" t="s">
        <v>143</v>
      </c>
      <c r="AI6" s="36" t="s">
        <v>144</v>
      </c>
      <c r="AJ6" s="36" t="s">
        <v>145</v>
      </c>
      <c r="AK6" s="36" t="s">
        <v>146</v>
      </c>
      <c r="AL6" s="36" t="s">
        <v>147</v>
      </c>
      <c r="AM6" s="36" t="s">
        <v>148</v>
      </c>
      <c r="AN6" s="36" t="s">
        <v>149</v>
      </c>
      <c r="AO6" s="36" t="s">
        <v>150</v>
      </c>
      <c r="AP6" s="36" t="s">
        <v>143</v>
      </c>
      <c r="AQ6" s="36" t="s">
        <v>144</v>
      </c>
      <c r="AR6" s="36" t="s">
        <v>145</v>
      </c>
      <c r="AS6" s="36" t="s">
        <v>146</v>
      </c>
      <c r="AT6" s="36" t="s">
        <v>147</v>
      </c>
      <c r="AU6" s="36" t="s">
        <v>148</v>
      </c>
      <c r="AV6" s="36" t="s">
        <v>149</v>
      </c>
      <c r="AW6" s="36" t="s">
        <v>150</v>
      </c>
      <c r="AX6" s="36" t="s">
        <v>143</v>
      </c>
      <c r="AY6" s="36" t="s">
        <v>144</v>
      </c>
      <c r="AZ6" s="36" t="s">
        <v>145</v>
      </c>
      <c r="BA6" s="36" t="s">
        <v>146</v>
      </c>
      <c r="BB6" s="36" t="s">
        <v>147</v>
      </c>
      <c r="BC6" s="36" t="s">
        <v>148</v>
      </c>
      <c r="BD6" s="36" t="s">
        <v>149</v>
      </c>
      <c r="BE6" s="36" t="s">
        <v>150</v>
      </c>
      <c r="BF6" s="36" t="s">
        <v>143</v>
      </c>
      <c r="BG6" s="36" t="s">
        <v>144</v>
      </c>
      <c r="BH6" s="36" t="s">
        <v>145</v>
      </c>
      <c r="BI6" s="36" t="s">
        <v>146</v>
      </c>
      <c r="BJ6" s="36" t="s">
        <v>147</v>
      </c>
      <c r="BK6" s="36" t="s">
        <v>148</v>
      </c>
      <c r="BL6" s="36" t="s">
        <v>149</v>
      </c>
      <c r="BM6" s="36" t="s">
        <v>150</v>
      </c>
      <c r="BN6" s="36" t="s">
        <v>143</v>
      </c>
      <c r="BO6" s="36" t="s">
        <v>144</v>
      </c>
      <c r="BP6" s="36" t="s">
        <v>145</v>
      </c>
      <c r="BQ6" s="36" t="s">
        <v>146</v>
      </c>
      <c r="BR6" s="36" t="s">
        <v>147</v>
      </c>
      <c r="BS6" s="36" t="s">
        <v>148</v>
      </c>
      <c r="BT6" s="36" t="s">
        <v>149</v>
      </c>
      <c r="BU6" s="36" t="s">
        <v>150</v>
      </c>
      <c r="BV6" s="36" t="s">
        <v>143</v>
      </c>
      <c r="BW6" s="36" t="s">
        <v>144</v>
      </c>
      <c r="BX6" s="36" t="s">
        <v>145</v>
      </c>
      <c r="BY6" s="36" t="s">
        <v>146</v>
      </c>
      <c r="BZ6" s="36" t="s">
        <v>147</v>
      </c>
      <c r="CA6" s="36" t="s">
        <v>148</v>
      </c>
      <c r="CB6" s="36" t="s">
        <v>149</v>
      </c>
      <c r="CC6" s="36" t="s">
        <v>150</v>
      </c>
      <c r="CD6" s="36" t="s">
        <v>143</v>
      </c>
      <c r="CE6" s="36" t="s">
        <v>144</v>
      </c>
      <c r="CF6" s="36" t="s">
        <v>145</v>
      </c>
      <c r="CG6" s="36" t="s">
        <v>146</v>
      </c>
      <c r="CH6" s="36" t="s">
        <v>147</v>
      </c>
      <c r="CI6" s="36" t="s">
        <v>148</v>
      </c>
      <c r="CJ6" s="36" t="s">
        <v>149</v>
      </c>
      <c r="CK6" s="37" t="s">
        <v>150</v>
      </c>
      <c r="WWS6" s="26"/>
      <c r="WWT6" s="26"/>
      <c r="WWU6" s="26"/>
      <c r="WWV6" s="26"/>
      <c r="WWW6" s="26"/>
      <c r="WWX6" s="26"/>
      <c r="WWY6" s="26"/>
      <c r="WWZ6" s="26"/>
      <c r="WXA6" s="26"/>
      <c r="WXB6" s="26"/>
      <c r="WXC6" s="26"/>
      <c r="WXD6" s="26"/>
      <c r="WXE6" s="26"/>
      <c r="WXF6" s="26"/>
      <c r="WXG6" s="26"/>
      <c r="WXH6" s="26"/>
      <c r="WXI6" s="26"/>
      <c r="WXJ6" s="26"/>
      <c r="WXK6" s="26"/>
      <c r="WXL6" s="26"/>
      <c r="WXM6" s="26"/>
      <c r="WXN6" s="26"/>
      <c r="WXO6" s="26"/>
      <c r="WXP6" s="26"/>
      <c r="WXQ6" s="26"/>
      <c r="WXR6" s="26"/>
      <c r="WXS6" s="26"/>
      <c r="WXT6" s="26"/>
      <c r="WXU6" s="26"/>
      <c r="WXV6" s="26"/>
      <c r="WXW6" s="26"/>
      <c r="WXX6" s="26"/>
      <c r="WXY6" s="26"/>
      <c r="WXZ6" s="26"/>
      <c r="WYA6" s="26"/>
      <c r="WYB6" s="26"/>
      <c r="WYC6" s="26"/>
      <c r="WYD6" s="26"/>
      <c r="WYE6" s="26"/>
      <c r="WYF6" s="26"/>
      <c r="WYG6" s="26"/>
      <c r="WYH6" s="26"/>
      <c r="WYI6" s="26"/>
      <c r="WYJ6" s="26"/>
      <c r="WYK6" s="26"/>
      <c r="WYL6" s="26"/>
      <c r="WYM6" s="26"/>
      <c r="WYN6" s="26"/>
      <c r="WYO6" s="26"/>
      <c r="WYP6" s="26"/>
      <c r="WYQ6" s="26"/>
      <c r="WYR6" s="26"/>
      <c r="WYS6" s="26"/>
      <c r="WYT6" s="26"/>
      <c r="WYU6" s="26"/>
      <c r="WYV6" s="26"/>
      <c r="WYW6" s="26"/>
      <c r="WYX6" s="26"/>
      <c r="WYY6" s="26"/>
      <c r="WYZ6" s="26"/>
      <c r="WZA6" s="26"/>
      <c r="WZB6" s="26"/>
      <c r="WZC6" s="26"/>
      <c r="WZD6" s="26"/>
      <c r="WZE6" s="26"/>
      <c r="WZF6" s="26"/>
      <c r="WZG6" s="26"/>
      <c r="WZH6" s="26"/>
      <c r="WZI6" s="26"/>
      <c r="WZJ6" s="26"/>
      <c r="WZK6" s="26"/>
      <c r="WZL6" s="26"/>
      <c r="WZM6" s="26"/>
      <c r="WZN6" s="26"/>
      <c r="WZO6" s="26"/>
      <c r="WZP6" s="26"/>
      <c r="WZQ6" s="26"/>
      <c r="WZR6" s="26"/>
      <c r="WZS6" s="26"/>
      <c r="WZT6" s="26"/>
      <c r="WZU6" s="26"/>
      <c r="WZV6" s="26"/>
      <c r="WZW6" s="26"/>
      <c r="WZX6" s="26"/>
      <c r="WZY6" s="26"/>
      <c r="WZZ6" s="26"/>
      <c r="XAA6" s="26"/>
      <c r="XAB6" s="26"/>
      <c r="XAC6" s="26"/>
      <c r="XAD6" s="26"/>
      <c r="XAE6" s="26"/>
      <c r="XAF6" s="26"/>
      <c r="XAG6" s="26"/>
      <c r="XAH6" s="26"/>
      <c r="XAI6" s="26"/>
      <c r="XAJ6" s="26"/>
      <c r="XAK6" s="26"/>
      <c r="XAL6" s="26"/>
      <c r="XAM6" s="26"/>
      <c r="XAN6" s="26"/>
      <c r="XAO6" s="26"/>
      <c r="XAP6" s="26"/>
      <c r="XAQ6" s="26"/>
      <c r="XAR6" s="26"/>
      <c r="XAS6" s="26"/>
      <c r="XAT6" s="26"/>
      <c r="XAU6" s="26"/>
      <c r="XAV6" s="26"/>
      <c r="XAW6" s="26"/>
      <c r="XAX6" s="26"/>
      <c r="XAY6" s="26"/>
      <c r="XAZ6" s="26"/>
      <c r="XBA6" s="26"/>
      <c r="XBB6" s="26"/>
      <c r="XBC6" s="26"/>
      <c r="XBD6" s="26"/>
      <c r="XBE6" s="26"/>
      <c r="XBF6" s="26"/>
      <c r="XBG6" s="26"/>
      <c r="XBH6" s="26"/>
      <c r="XBI6" s="26"/>
      <c r="XBJ6" s="26"/>
      <c r="XBK6" s="26"/>
      <c r="XBL6" s="26"/>
      <c r="XBM6" s="26"/>
      <c r="XBN6" s="26"/>
      <c r="XBO6" s="26"/>
      <c r="XBP6" s="26"/>
      <c r="XBQ6" s="26"/>
      <c r="XBR6" s="26"/>
      <c r="XBS6" s="26"/>
      <c r="XBT6" s="26"/>
      <c r="XBU6" s="26"/>
      <c r="XBV6" s="26"/>
      <c r="XBW6" s="26"/>
      <c r="XBX6" s="26"/>
      <c r="XBY6" s="26"/>
      <c r="XBZ6" s="26"/>
      <c r="XCA6" s="26"/>
      <c r="XCB6" s="26"/>
      <c r="XCC6" s="26"/>
      <c r="XCD6" s="26"/>
      <c r="XCE6" s="26"/>
      <c r="XCF6" s="26"/>
      <c r="XCG6" s="26"/>
      <c r="XCH6" s="26"/>
      <c r="XCI6" s="26"/>
      <c r="XCJ6" s="26"/>
      <c r="XCK6" s="26"/>
      <c r="XCL6" s="26"/>
      <c r="XCM6" s="26"/>
      <c r="XCN6" s="26"/>
      <c r="XCO6" s="26"/>
      <c r="XCP6" s="26"/>
      <c r="XCQ6" s="26"/>
      <c r="XCR6" s="26"/>
      <c r="XCS6" s="26"/>
      <c r="XCT6" s="26"/>
      <c r="XCU6" s="26"/>
      <c r="XCV6" s="26"/>
      <c r="XCW6" s="26"/>
      <c r="XCX6" s="26"/>
      <c r="XCY6" s="26"/>
      <c r="XCZ6" s="26"/>
      <c r="XDA6" s="26"/>
      <c r="XDB6" s="26"/>
      <c r="XDC6" s="26"/>
      <c r="XDD6" s="26"/>
      <c r="XDE6" s="26"/>
      <c r="XDF6" s="26"/>
      <c r="XDG6" s="26"/>
      <c r="XDH6" s="26"/>
      <c r="XDI6" s="26"/>
      <c r="XDJ6" s="26"/>
      <c r="XDK6" s="26"/>
      <c r="XDL6" s="26"/>
      <c r="XDM6" s="26"/>
      <c r="XDN6" s="26"/>
      <c r="XDO6" s="26"/>
      <c r="XDP6" s="26"/>
      <c r="XDQ6" s="26"/>
      <c r="XDR6" s="26"/>
      <c r="XDS6" s="26"/>
      <c r="XDT6" s="26"/>
      <c r="XDU6" s="26"/>
      <c r="XDV6" s="26"/>
      <c r="XDW6" s="26"/>
      <c r="XDX6" s="26"/>
      <c r="XDY6" s="26"/>
      <c r="XDZ6" s="26"/>
      <c r="XEA6" s="26"/>
      <c r="XEB6" s="26"/>
      <c r="XEC6" s="26"/>
      <c r="XED6" s="26"/>
      <c r="XEE6" s="26"/>
      <c r="XEF6" s="26"/>
      <c r="XEG6" s="26"/>
      <c r="XEH6" s="26"/>
      <c r="XEI6" s="26"/>
      <c r="XEJ6" s="26"/>
      <c r="XEK6" s="26"/>
      <c r="XEL6" s="26"/>
      <c r="XEM6" s="26"/>
      <c r="XEN6" s="26"/>
      <c r="XEO6" s="26"/>
      <c r="XEP6" s="26"/>
      <c r="XEQ6" s="26"/>
      <c r="XER6" s="26"/>
      <c r="XES6" s="26"/>
      <c r="XET6" s="26"/>
      <c r="XEU6" s="26"/>
      <c r="XEV6" s="26"/>
      <c r="XEW6" s="26"/>
      <c r="XEX6" s="26"/>
      <c r="XEY6" s="26"/>
      <c r="XEZ6" s="26"/>
      <c r="XFA6" s="26"/>
      <c r="XFB6" s="26"/>
      <c r="XFC6" s="26"/>
      <c r="XFD6" s="26"/>
    </row>
    <row r="7" spans="1:89 16165:16384" ht="45" customHeight="1">
      <c r="A7" s="39" t="s">
        <v>180</v>
      </c>
      <c r="B7" s="158">
        <v>19073</v>
      </c>
      <c r="C7" s="158">
        <f>IF(OR(D7="",B7=""),"",D7-B7)</f>
        <v>25363</v>
      </c>
      <c r="D7" s="158">
        <v>44436</v>
      </c>
      <c r="E7" s="158">
        <f>IF(OR(F7="",D7=""),"",F7-D7)</f>
        <v>21262</v>
      </c>
      <c r="F7" s="158">
        <v>65698</v>
      </c>
      <c r="G7" s="158">
        <f>IF(OR(I7="",F7=""),"",I7-F7)</f>
        <v>34000</v>
      </c>
      <c r="H7" s="158">
        <f>IF(OR(I7="",D7=""),"",I7-D7)</f>
        <v>55262</v>
      </c>
      <c r="I7" s="158">
        <v>99698</v>
      </c>
      <c r="J7" s="158">
        <v>15801</v>
      </c>
      <c r="K7" s="158">
        <f>IF(OR(L7="",J7=""),"",L7-J7)</f>
        <v>24898</v>
      </c>
      <c r="L7" s="158">
        <v>40699</v>
      </c>
      <c r="M7" s="158">
        <f>IF(OR(N7="",L7=""),"",N7-L7)</f>
        <v>27118</v>
      </c>
      <c r="N7" s="158">
        <v>67817</v>
      </c>
      <c r="O7" s="158">
        <f>IF(OR(Q7="",N7=""),"",Q7-N7)</f>
        <v>36753</v>
      </c>
      <c r="P7" s="158">
        <f>IF(OR(Q7="",L7=""),"",Q7-L7)</f>
        <v>63871</v>
      </c>
      <c r="Q7" s="158">
        <v>104570</v>
      </c>
      <c r="R7" s="158">
        <v>19958</v>
      </c>
      <c r="S7" s="158">
        <f>IF(OR(T7="",R7=""),"",T7-R7)</f>
        <v>26764</v>
      </c>
      <c r="T7" s="158">
        <v>46722</v>
      </c>
      <c r="U7" s="158">
        <f>IF(OR(V7="",T7=""),"",V7-T7)</f>
        <v>26564</v>
      </c>
      <c r="V7" s="158">
        <v>73286</v>
      </c>
      <c r="W7" s="158">
        <f>IF(OR(Y7="",V7=""),"",Y7-V7)</f>
        <v>38003</v>
      </c>
      <c r="X7" s="158">
        <f>IF(OR(Y7="",T7=""),"",Y7-T7)</f>
        <v>64567</v>
      </c>
      <c r="Y7" s="158">
        <v>111289</v>
      </c>
      <c r="Z7" s="158">
        <v>18742</v>
      </c>
      <c r="AA7" s="158">
        <f>IF(OR(AB7="",Z7=""),"",AB7-Z7)</f>
        <v>32370</v>
      </c>
      <c r="AB7" s="158">
        <v>51112</v>
      </c>
      <c r="AC7" s="158">
        <f>IF(OR(AD7="",AB7=""),"",AD7-AB7)</f>
        <v>28669</v>
      </c>
      <c r="AD7" s="158">
        <v>79781</v>
      </c>
      <c r="AE7" s="158">
        <f>IF(OR(AG7="",AD7=""),"",AG7-AD7)</f>
        <v>37462</v>
      </c>
      <c r="AF7" s="158">
        <f>IF(OR(AG7="",AB7=""),"",AG7-AB7)</f>
        <v>66131</v>
      </c>
      <c r="AG7" s="158">
        <v>117243</v>
      </c>
      <c r="AH7" s="158">
        <v>20948</v>
      </c>
      <c r="AI7" s="158">
        <f>IF(OR(AJ7="",AH7=""),"",AJ7-AH7)</f>
        <v>28440</v>
      </c>
      <c r="AJ7" s="158">
        <v>49388</v>
      </c>
      <c r="AK7" s="158">
        <f>IF(OR(AL7="",AJ7=""),"",AL7-AJ7)</f>
        <v>25841</v>
      </c>
      <c r="AL7" s="158">
        <v>75229</v>
      </c>
      <c r="AM7" s="158">
        <f>IF(OR(AO7="",AL7=""),"",AO7-AL7)</f>
        <v>35210</v>
      </c>
      <c r="AN7" s="158">
        <f>IF(OR(AO7="",AJ7=""),"",AO7-AJ7)</f>
        <v>61051</v>
      </c>
      <c r="AO7" s="158">
        <v>110439</v>
      </c>
      <c r="AP7" s="158">
        <v>23794</v>
      </c>
      <c r="AQ7" s="158">
        <f>IF(OR(AR7="",AP7=""),"",AR7-AP7)</f>
        <v>29574</v>
      </c>
      <c r="AR7" s="158">
        <v>53368</v>
      </c>
      <c r="AS7" s="158">
        <f>IF(OR(AT7="",AR7=""),"",AT7-AR7)</f>
        <v>37449</v>
      </c>
      <c r="AT7" s="158">
        <v>90817</v>
      </c>
      <c r="AU7" s="158">
        <f>IF(OR(AW7="",AT7=""),"",AW7-AT7)</f>
        <v>47591</v>
      </c>
      <c r="AV7" s="158">
        <f>IF(OR(AW7="",AR7=""),"",AW7-AR7)</f>
        <v>85040</v>
      </c>
      <c r="AW7" s="158">
        <v>138408</v>
      </c>
      <c r="AX7" s="158">
        <v>28856</v>
      </c>
      <c r="AY7" s="158">
        <f>IF(OR(AZ7="",AX7=""),"",AZ7-AX7)</f>
        <v>35887</v>
      </c>
      <c r="AZ7" s="158">
        <v>64743</v>
      </c>
      <c r="BA7" s="158">
        <f>IF(OR(BB7="",AZ7=""),"",BB7-AZ7)</f>
        <v>42952</v>
      </c>
      <c r="BB7" s="158">
        <v>107695</v>
      </c>
      <c r="BC7" s="158">
        <f>IF(OR(BE7="",BB7=""),"",BE7-BB7)</f>
        <v>54994</v>
      </c>
      <c r="BD7" s="158">
        <f>IF(OR(BE7="",AZ7=""),"",BE7-AZ7)</f>
        <v>97946</v>
      </c>
      <c r="BE7" s="158">
        <v>162689</v>
      </c>
      <c r="BF7" s="158">
        <v>28671</v>
      </c>
      <c r="BG7" s="158">
        <f>IF(OR(BH7="",BF7=""),"",BH7-BF7)</f>
        <v>40047</v>
      </c>
      <c r="BH7" s="158">
        <v>68718</v>
      </c>
      <c r="BI7" s="158">
        <f>IF(OR(BJ7="",BH7=""),"",BJ7-BH7)</f>
        <v>38159</v>
      </c>
      <c r="BJ7" s="158">
        <v>106877</v>
      </c>
      <c r="BK7" s="158">
        <f>IF(OR(BM7="",BJ7=""),"",BM7-BJ7)</f>
        <v>67459</v>
      </c>
      <c r="BL7" s="158">
        <f>IF(OR(BM7="",BH7=""),"",BM7-BH7)</f>
        <v>105618</v>
      </c>
      <c r="BM7" s="158">
        <v>174336</v>
      </c>
      <c r="BN7" s="158">
        <v>36354</v>
      </c>
      <c r="BO7" s="158">
        <f>IF(OR(BP7="",BN7=""),"",BP7-BN7)</f>
        <v>50880</v>
      </c>
      <c r="BP7" s="158">
        <v>87234</v>
      </c>
      <c r="BQ7" s="158">
        <f>IF(OR(BR7="",BP7=""),"",BR7-BP7)</f>
        <v>49118</v>
      </c>
      <c r="BR7" s="158">
        <v>136352</v>
      </c>
      <c r="BS7" s="158">
        <f>IF(OR(BU7="",BR7=""),"",BU7-BR7)</f>
        <v>60343</v>
      </c>
      <c r="BT7" s="158">
        <f>IF(OR(BU7="",BP7=""),"",BU7-BP7)</f>
        <v>109461</v>
      </c>
      <c r="BU7" s="158">
        <v>196695</v>
      </c>
      <c r="BV7" s="158">
        <v>40145</v>
      </c>
      <c r="BW7" s="158">
        <f>IF(OR(BX7="",BV7=""),"",BX7-BV7)</f>
        <v>41914</v>
      </c>
      <c r="BX7" s="158">
        <v>82059</v>
      </c>
      <c r="BY7" s="158">
        <f>IF(OR(BZ7="",BX7=""),"",BZ7-BX7)</f>
        <v>47745</v>
      </c>
      <c r="BZ7" s="158">
        <v>129804</v>
      </c>
      <c r="CA7" s="158">
        <f>IF(OR(CC7="",BZ7=""),"",CC7-BZ7)</f>
        <v>49549</v>
      </c>
      <c r="CB7" s="158">
        <f>IF(OR(CC7="",BX7=""),"",CC7-BX7)</f>
        <v>97294</v>
      </c>
      <c r="CC7" s="158">
        <v>179353</v>
      </c>
      <c r="CD7" s="158">
        <v>24465</v>
      </c>
      <c r="CE7" s="158" t="str">
        <f>IF(OR(CF7="",CD7=""),"",CF7-CD7)</f>
        <v/>
      </c>
      <c r="CF7" s="158"/>
      <c r="CG7" s="158" t="str">
        <f>IF(OR(CH7="",CF7=""),"",CH7-CF7)</f>
        <v/>
      </c>
      <c r="CH7" s="158"/>
      <c r="CI7" s="158" t="str">
        <f>IF(OR(CK7="",CH7=""),"",CK7-CH7)</f>
        <v/>
      </c>
      <c r="CJ7" s="158" t="str">
        <f>IF(OR(CK7="",CF7=""),"",CK7-CF7)</f>
        <v/>
      </c>
      <c r="CK7" s="158"/>
    </row>
    <row r="8" spans="1:89 16165:16384" ht="45" customHeight="1">
      <c r="A8" s="124" t="s">
        <v>181</v>
      </c>
      <c r="B8" s="158">
        <v>11828</v>
      </c>
      <c r="C8" s="158">
        <f>IF(OR(D8="",B8=""),"",D8-B8)</f>
        <v>16433</v>
      </c>
      <c r="D8" s="158">
        <v>28261</v>
      </c>
      <c r="E8" s="158">
        <f>IF(OR(F8="",D8=""),"",F8-D8)</f>
        <v>13619</v>
      </c>
      <c r="F8" s="158">
        <v>41880</v>
      </c>
      <c r="G8" s="158">
        <f>IF(OR(I8="",F8=""),"",I8-F8)</f>
        <v>22943</v>
      </c>
      <c r="H8" s="158">
        <f>IF(OR(I8="",D8=""),"",I8-D8)</f>
        <v>36562</v>
      </c>
      <c r="I8" s="158">
        <v>64823</v>
      </c>
      <c r="J8" s="158">
        <v>10090</v>
      </c>
      <c r="K8" s="158">
        <f>IF(OR(L8="",J8=""),"",L8-J8)</f>
        <v>15905</v>
      </c>
      <c r="L8" s="158">
        <v>25995</v>
      </c>
      <c r="M8" s="158">
        <f>IF(OR(N8="",L8=""),"",N8-L8)</f>
        <v>17134</v>
      </c>
      <c r="N8" s="158">
        <v>43129</v>
      </c>
      <c r="O8" s="158">
        <f>IF(OR(Q8="",N8=""),"",Q8-N8)</f>
        <v>23951</v>
      </c>
      <c r="P8" s="158">
        <f>IF(OR(Q8="",L8=""),"",Q8-L8)</f>
        <v>41085</v>
      </c>
      <c r="Q8" s="158">
        <v>67080</v>
      </c>
      <c r="R8" s="158">
        <v>12780</v>
      </c>
      <c r="S8" s="158">
        <f>IF(OR(T8="",R8=""),"",T8-R8)</f>
        <v>15596</v>
      </c>
      <c r="T8" s="158">
        <v>28376</v>
      </c>
      <c r="U8" s="158">
        <f>IF(OR(V8="",T8=""),"",V8-T8)</f>
        <v>16137</v>
      </c>
      <c r="V8" s="158">
        <v>44513</v>
      </c>
      <c r="W8" s="158">
        <f>IF(OR(Y8="",V8=""),"",Y8-V8)</f>
        <v>24344</v>
      </c>
      <c r="X8" s="158">
        <f>IF(OR(Y8="",T8=""),"",Y8-T8)</f>
        <v>40481</v>
      </c>
      <c r="Y8" s="158">
        <v>68857</v>
      </c>
      <c r="Z8" s="158">
        <v>11350</v>
      </c>
      <c r="AA8" s="158">
        <f>IF(OR(AB8="",Z8=""),"",AB8-Z8)</f>
        <v>19957</v>
      </c>
      <c r="AB8" s="158">
        <v>31307</v>
      </c>
      <c r="AC8" s="158">
        <f>IF(OR(AD8="",AB8=""),"",AD8-AB8)</f>
        <v>17509</v>
      </c>
      <c r="AD8" s="158">
        <v>48816</v>
      </c>
      <c r="AE8" s="158">
        <f>IF(OR(AG8="",AD8=""),"",AG8-AD8)</f>
        <v>23562</v>
      </c>
      <c r="AF8" s="158">
        <f>IF(OR(AG8="",AB8=""),"",AG8-AB8)</f>
        <v>41071</v>
      </c>
      <c r="AG8" s="158">
        <v>72378</v>
      </c>
      <c r="AH8" s="158">
        <v>12120</v>
      </c>
      <c r="AI8" s="158">
        <f>IF(OR(AJ8="",AH8=""),"",AJ8-AH8)</f>
        <v>17050</v>
      </c>
      <c r="AJ8" s="158">
        <v>29170</v>
      </c>
      <c r="AK8" s="158">
        <f>IF(OR(AL8="",AJ8=""),"",AL8-AJ8)</f>
        <v>16127</v>
      </c>
      <c r="AL8" s="158">
        <v>45297</v>
      </c>
      <c r="AM8" s="158">
        <f>IF(OR(AO8="",AL8=""),"",AO8-AL8)</f>
        <v>22249</v>
      </c>
      <c r="AN8" s="158">
        <f>IF(OR(AO8="",AJ8=""),"",AO8-AJ8)</f>
        <v>38376</v>
      </c>
      <c r="AO8" s="158">
        <v>67546</v>
      </c>
      <c r="AP8" s="158">
        <v>13643</v>
      </c>
      <c r="AQ8" s="158">
        <f>IF(OR(AR8="",AP8=""),"",AR8-AP8)</f>
        <v>16897</v>
      </c>
      <c r="AR8" s="158">
        <v>30540</v>
      </c>
      <c r="AS8" s="158">
        <f>IF(OR(AT8="",AR8=""),"",AT8-AR8)</f>
        <v>22337</v>
      </c>
      <c r="AT8" s="158">
        <v>52877</v>
      </c>
      <c r="AU8" s="158">
        <f>IF(OR(AW8="",AT8=""),"",AW8-AT8)</f>
        <v>30166</v>
      </c>
      <c r="AV8" s="158">
        <f>IF(OR(AW8="",AR8=""),"",AW8-AR8)</f>
        <v>52503</v>
      </c>
      <c r="AW8" s="158">
        <v>83043</v>
      </c>
      <c r="AX8" s="158">
        <v>16147</v>
      </c>
      <c r="AY8" s="158">
        <f>IF(OR(AZ8="",AX8=""),"",AZ8-AX8)</f>
        <v>19403</v>
      </c>
      <c r="AZ8" s="158">
        <v>35550</v>
      </c>
      <c r="BA8" s="158">
        <f>IF(OR(BB8="",AZ8=""),"",BB8-AZ8)</f>
        <v>20909</v>
      </c>
      <c r="BB8" s="158">
        <v>56459</v>
      </c>
      <c r="BC8" s="158">
        <f>IF(OR(BE8="",BB8=""),"",BE8-BB8)</f>
        <v>33528</v>
      </c>
      <c r="BD8" s="158">
        <f>IF(OR(BE8="",AZ8=""),"",BE8-AZ8)</f>
        <v>54437</v>
      </c>
      <c r="BE8" s="158">
        <v>89987</v>
      </c>
      <c r="BF8" s="158">
        <v>15355</v>
      </c>
      <c r="BG8" s="158">
        <f>IF(OR(BH8="",BF8=""),"",BH8-BF8)</f>
        <v>20323</v>
      </c>
      <c r="BH8" s="158">
        <v>35678</v>
      </c>
      <c r="BI8" s="158">
        <f>IF(OR(BJ8="",BH8=""),"",BJ8-BH8)</f>
        <v>20962</v>
      </c>
      <c r="BJ8" s="158">
        <v>56640</v>
      </c>
      <c r="BK8" s="158">
        <f>IF(OR(BM8="",BJ8=""),"",BM8-BJ8)</f>
        <v>38411</v>
      </c>
      <c r="BL8" s="158">
        <f>IF(OR(BM8="",BH8=""),"",BM8-BH8)</f>
        <v>59373</v>
      </c>
      <c r="BM8" s="158">
        <v>95051</v>
      </c>
      <c r="BN8" s="158">
        <v>18154</v>
      </c>
      <c r="BO8" s="158">
        <f>IF(OR(BP8="",BN8=""),"",BP8-BN8)</f>
        <v>25983</v>
      </c>
      <c r="BP8" s="158">
        <v>44137</v>
      </c>
      <c r="BQ8" s="158">
        <f>IF(OR(BR8="",BP8=""),"",BR8-BP8)</f>
        <v>25054</v>
      </c>
      <c r="BR8" s="158">
        <v>69191</v>
      </c>
      <c r="BS8" s="158">
        <f>IF(OR(BU8="",BR8=""),"",BU8-BR8)</f>
        <v>35106</v>
      </c>
      <c r="BT8" s="158">
        <f>IF(OR(BU8="",BP8=""),"",BU8-BP8)</f>
        <v>60160</v>
      </c>
      <c r="BU8" s="158">
        <v>104297</v>
      </c>
      <c r="BV8" s="158">
        <v>20694</v>
      </c>
      <c r="BW8" s="158">
        <f>IF(OR(BX8="",BV8=""),"",BX8-BV8)</f>
        <v>22087</v>
      </c>
      <c r="BX8" s="158">
        <v>42781</v>
      </c>
      <c r="BY8" s="158">
        <f>IF(OR(BZ8="",BX8=""),"",BZ8-BX8)</f>
        <v>24733</v>
      </c>
      <c r="BZ8" s="158">
        <v>67514</v>
      </c>
      <c r="CA8" s="158">
        <f>IF(OR(CC8="",BZ8=""),"",CC8-BZ8)</f>
        <v>28809</v>
      </c>
      <c r="CB8" s="158">
        <f>IF(OR(CC8="",BX8=""),"",CC8-BX8)</f>
        <v>53542</v>
      </c>
      <c r="CC8" s="158">
        <v>96323</v>
      </c>
      <c r="CD8" s="158">
        <v>12697</v>
      </c>
      <c r="CE8" s="158" t="str">
        <f>IF(OR(CF8="",CD8=""),"",CF8-CD8)</f>
        <v/>
      </c>
      <c r="CF8" s="158"/>
      <c r="CG8" s="158" t="str">
        <f>IF(OR(CH8="",CF8=""),"",CH8-CF8)</f>
        <v/>
      </c>
      <c r="CH8" s="158"/>
      <c r="CI8" s="158" t="str">
        <f>IF(OR(CK8="",CH8=""),"",CK8-CH8)</f>
        <v/>
      </c>
      <c r="CJ8" s="158" t="str">
        <f>IF(OR(CK8="",CF8=""),"",CK8-CF8)</f>
        <v/>
      </c>
      <c r="CK8" s="158"/>
    </row>
    <row r="9" spans="1:89 16165:16384" ht="45" customHeight="1">
      <c r="A9" s="45" t="s">
        <v>182</v>
      </c>
      <c r="B9" s="163">
        <v>7245</v>
      </c>
      <c r="C9" s="163">
        <f>IF(OR(D9="",B9=""),"",D9-B9)</f>
        <v>8930</v>
      </c>
      <c r="D9" s="163">
        <v>16175</v>
      </c>
      <c r="E9" s="163">
        <f>IF(OR(F9="",D9=""),"",F9-D9)</f>
        <v>7642</v>
      </c>
      <c r="F9" s="163">
        <v>23817</v>
      </c>
      <c r="G9" s="163">
        <f>IF(OR(I9="",F9=""),"",I9-F9)</f>
        <v>11058</v>
      </c>
      <c r="H9" s="163">
        <f>IF(OR(I9="",D9=""),"",I9-D9)</f>
        <v>18700</v>
      </c>
      <c r="I9" s="163">
        <v>34875</v>
      </c>
      <c r="J9" s="163">
        <v>5710</v>
      </c>
      <c r="K9" s="163">
        <f>IF(OR(L9="",J9=""),"",L9-J9)</f>
        <v>8993</v>
      </c>
      <c r="L9" s="163">
        <v>14703</v>
      </c>
      <c r="M9" s="163">
        <f>IF(OR(N9="",L9=""),"",N9-L9)</f>
        <v>9985</v>
      </c>
      <c r="N9" s="163">
        <v>24688</v>
      </c>
      <c r="O9" s="163">
        <f>IF(OR(Q9="",N9=""),"",Q9-N9)</f>
        <v>12802</v>
      </c>
      <c r="P9" s="163">
        <f>IF(OR(Q9="",L9=""),"",Q9-L9)</f>
        <v>22787</v>
      </c>
      <c r="Q9" s="163">
        <v>37490</v>
      </c>
      <c r="R9" s="163">
        <v>7177</v>
      </c>
      <c r="S9" s="163">
        <f>IF(OR(T9="",R9=""),"",T9-R9)</f>
        <v>11169</v>
      </c>
      <c r="T9" s="163">
        <v>18346</v>
      </c>
      <c r="U9" s="163">
        <f>IF(OR(V9="",T9=""),"",V9-T9)</f>
        <v>10427</v>
      </c>
      <c r="V9" s="163">
        <v>28773</v>
      </c>
      <c r="W9" s="163">
        <f>IF(OR(Y9="",V9=""),"",Y9-V9)</f>
        <v>13658</v>
      </c>
      <c r="X9" s="163">
        <f>IF(OR(Y9="",T9=""),"",Y9-T9)</f>
        <v>24085</v>
      </c>
      <c r="Y9" s="163">
        <v>42431</v>
      </c>
      <c r="Z9" s="163">
        <v>7391</v>
      </c>
      <c r="AA9" s="163">
        <f>IF(OR(AB9="",Z9=""),"",AB9-Z9)</f>
        <v>12413</v>
      </c>
      <c r="AB9" s="163">
        <v>19804</v>
      </c>
      <c r="AC9" s="163">
        <f>IF(OR(AD9="",AB9=""),"",AD9-AB9)</f>
        <v>11161</v>
      </c>
      <c r="AD9" s="163">
        <v>30965</v>
      </c>
      <c r="AE9" s="163">
        <f>IF(OR(AG9="",AD9=""),"",AG9-AD9)</f>
        <v>13900</v>
      </c>
      <c r="AF9" s="163">
        <f>IF(OR(AG9="",AB9=""),"",AG9-AB9)</f>
        <v>25061</v>
      </c>
      <c r="AG9" s="163">
        <v>44865</v>
      </c>
      <c r="AH9" s="163">
        <v>8828</v>
      </c>
      <c r="AI9" s="163">
        <f>IF(OR(AJ9="",AH9=""),"",AJ9-AH9)</f>
        <v>11389</v>
      </c>
      <c r="AJ9" s="163">
        <v>20217</v>
      </c>
      <c r="AK9" s="163">
        <f>IF(OR(AL9="",AJ9=""),"",AL9-AJ9)</f>
        <v>9714</v>
      </c>
      <c r="AL9" s="163">
        <v>29931</v>
      </c>
      <c r="AM9" s="163">
        <f>IF(OR(AO9="",AL9=""),"",AO9-AL9)</f>
        <v>12962</v>
      </c>
      <c r="AN9" s="163">
        <f>IF(OR(AO9="",AJ9=""),"",AO9-AJ9)</f>
        <v>22676</v>
      </c>
      <c r="AO9" s="163">
        <v>42893</v>
      </c>
      <c r="AP9" s="163">
        <v>10151</v>
      </c>
      <c r="AQ9" s="163">
        <f>IF(OR(AR9="",AP9=""),"",AR9-AP9)</f>
        <v>12677</v>
      </c>
      <c r="AR9" s="163">
        <v>22828</v>
      </c>
      <c r="AS9" s="163">
        <f>IF(OR(AT9="",AR9=""),"",AT9-AR9)</f>
        <v>15112</v>
      </c>
      <c r="AT9" s="163">
        <v>37940</v>
      </c>
      <c r="AU9" s="163">
        <f>IF(OR(AW9="",AT9=""),"",AW9-AT9)</f>
        <v>17425</v>
      </c>
      <c r="AV9" s="163">
        <f>IF(OR(AW9="",AR9=""),"",AW9-AR9)</f>
        <v>32537</v>
      </c>
      <c r="AW9" s="163">
        <v>55365</v>
      </c>
      <c r="AX9" s="163">
        <v>12709</v>
      </c>
      <c r="AY9" s="163">
        <f>IF(OR(AZ9="",AX9=""),"",AZ9-AX9)</f>
        <v>16484</v>
      </c>
      <c r="AZ9" s="163">
        <v>29193</v>
      </c>
      <c r="BA9" s="163">
        <f>IF(OR(BB9="",AZ9=""),"",BB9-AZ9)</f>
        <v>22042</v>
      </c>
      <c r="BB9" s="163">
        <v>51235</v>
      </c>
      <c r="BC9" s="163">
        <f>IF(OR(BE9="",BB9=""),"",BE9-BB9)</f>
        <v>21467</v>
      </c>
      <c r="BD9" s="163">
        <f>IF(OR(BE9="",AZ9=""),"",BE9-AZ9)</f>
        <v>43509</v>
      </c>
      <c r="BE9" s="163">
        <v>72702</v>
      </c>
      <c r="BF9" s="163">
        <v>13315</v>
      </c>
      <c r="BG9" s="163">
        <f>IF(OR(BH9="",BF9=""),"",BH9-BF9)</f>
        <v>19725</v>
      </c>
      <c r="BH9" s="163">
        <v>33040</v>
      </c>
      <c r="BI9" s="163">
        <f>IF(OR(BJ9="",BH9=""),"",BJ9-BH9)</f>
        <v>17196</v>
      </c>
      <c r="BJ9" s="163">
        <v>50236</v>
      </c>
      <c r="BK9" s="163">
        <f>IF(OR(BM9="",BJ9=""),"",BM9-BJ9)</f>
        <v>29049</v>
      </c>
      <c r="BL9" s="163">
        <f>IF(OR(BM9="",BH9=""),"",BM9-BH9)</f>
        <v>46245</v>
      </c>
      <c r="BM9" s="163">
        <v>79285</v>
      </c>
      <c r="BN9" s="163">
        <v>18199</v>
      </c>
      <c r="BO9" s="163">
        <f>IF(OR(BP9="",BN9=""),"",BP9-BN9)</f>
        <v>24898</v>
      </c>
      <c r="BP9" s="163">
        <v>43097</v>
      </c>
      <c r="BQ9" s="163">
        <f>IF(OR(BR9="",BP9=""),"",BR9-BP9)</f>
        <v>24063</v>
      </c>
      <c r="BR9" s="163">
        <v>67160</v>
      </c>
      <c r="BS9" s="163">
        <f>IF(OR(BU9="",BR9=""),"",BU9-BR9)</f>
        <v>25237</v>
      </c>
      <c r="BT9" s="163">
        <f>IF(OR(BU9="",BP9=""),"",BU9-BP9)</f>
        <v>49300</v>
      </c>
      <c r="BU9" s="163">
        <v>92397</v>
      </c>
      <c r="BV9" s="163">
        <v>19451</v>
      </c>
      <c r="BW9" s="163">
        <f>IF(OR(BX9="",BV9=""),"",BX9-BV9)</f>
        <v>19826</v>
      </c>
      <c r="BX9" s="163">
        <v>39277</v>
      </c>
      <c r="BY9" s="163">
        <f>IF(OR(BZ9="",BX9=""),"",BZ9-BX9)</f>
        <v>23012</v>
      </c>
      <c r="BZ9" s="163">
        <v>62289</v>
      </c>
      <c r="CA9" s="163">
        <f>IF(OR(CC9="",BZ9=""),"",CC9-BZ9)</f>
        <v>20741</v>
      </c>
      <c r="CB9" s="163">
        <f>IF(OR(CC9="",BX9=""),"",CC9-BX9)</f>
        <v>43753</v>
      </c>
      <c r="CC9" s="163">
        <v>83030</v>
      </c>
      <c r="CD9" s="163">
        <v>11768</v>
      </c>
      <c r="CE9" s="163" t="str">
        <f>IF(OR(CF9="",CD9=""),"",CF9-CD9)</f>
        <v/>
      </c>
      <c r="CF9" s="163"/>
      <c r="CG9" s="163" t="str">
        <f>IF(OR(CH9="",CF9=""),"",CH9-CF9)</f>
        <v/>
      </c>
      <c r="CH9" s="163"/>
      <c r="CI9" s="163" t="str">
        <f>IF(OR(CK9="",CH9=""),"",CK9-CH9)</f>
        <v/>
      </c>
      <c r="CJ9" s="163" t="str">
        <f>IF(OR(CK9="",CF9=""),"",CK9-CF9)</f>
        <v/>
      </c>
      <c r="CK9" s="163"/>
    </row>
    <row r="10" spans="1:89 16165:16384" s="40" customFormat="1" ht="45" customHeight="1">
      <c r="A10" s="46" t="s">
        <v>607</v>
      </c>
      <c r="B10" s="164">
        <f t="shared" ref="B10:BM10" si="0">IFERROR(IF(OR(B9="",B7=""),"",B9/B7),"")</f>
        <v>0.37985634142505109</v>
      </c>
      <c r="C10" s="164">
        <f t="shared" si="0"/>
        <v>0.35208768678784058</v>
      </c>
      <c r="D10" s="164">
        <f t="shared" si="0"/>
        <v>0.36400666126564046</v>
      </c>
      <c r="E10" s="164">
        <f t="shared" si="0"/>
        <v>0.35942056250587906</v>
      </c>
      <c r="F10" s="164">
        <f t="shared" si="0"/>
        <v>0.36252245121617094</v>
      </c>
      <c r="G10" s="164">
        <f t="shared" si="0"/>
        <v>0.32523529411764707</v>
      </c>
      <c r="H10" s="164">
        <f t="shared" si="0"/>
        <v>0.3383880424161268</v>
      </c>
      <c r="I10" s="164">
        <f t="shared" si="0"/>
        <v>0.3498064153744308</v>
      </c>
      <c r="J10" s="164">
        <f t="shared" si="0"/>
        <v>0.36136953357382445</v>
      </c>
      <c r="K10" s="164">
        <f t="shared" si="0"/>
        <v>0.3611936701743112</v>
      </c>
      <c r="L10" s="164">
        <f t="shared" si="0"/>
        <v>0.36126194746799678</v>
      </c>
      <c r="M10" s="164">
        <f t="shared" si="0"/>
        <v>0.36820561988347222</v>
      </c>
      <c r="N10" s="164">
        <f t="shared" si="0"/>
        <v>0.36403851541648852</v>
      </c>
      <c r="O10" s="164">
        <f t="shared" si="0"/>
        <v>0.34832530677767803</v>
      </c>
      <c r="P10" s="164">
        <f t="shared" si="0"/>
        <v>0.35676598143132249</v>
      </c>
      <c r="Q10" s="164">
        <f t="shared" si="0"/>
        <v>0.35851582671894427</v>
      </c>
      <c r="R10" s="164">
        <f t="shared" si="0"/>
        <v>0.3596051708588035</v>
      </c>
      <c r="S10" s="164">
        <f t="shared" si="0"/>
        <v>0.41731430279479897</v>
      </c>
      <c r="T10" s="164">
        <f t="shared" si="0"/>
        <v>0.39266298531740934</v>
      </c>
      <c r="U10" s="164">
        <f t="shared" si="0"/>
        <v>0.39252371630778499</v>
      </c>
      <c r="V10" s="164">
        <f t="shared" si="0"/>
        <v>0.39261250443468054</v>
      </c>
      <c r="W10" s="164">
        <f t="shared" si="0"/>
        <v>0.35939267952530063</v>
      </c>
      <c r="X10" s="164">
        <f t="shared" si="0"/>
        <v>0.3730233710719098</v>
      </c>
      <c r="Y10" s="164">
        <f t="shared" si="0"/>
        <v>0.38126858898902855</v>
      </c>
      <c r="Z10" s="164">
        <f t="shared" si="0"/>
        <v>0.39435492476790096</v>
      </c>
      <c r="AA10" s="164">
        <f t="shared" si="0"/>
        <v>0.38347235094223048</v>
      </c>
      <c r="AB10" s="164">
        <f t="shared" si="0"/>
        <v>0.38746282673344812</v>
      </c>
      <c r="AC10" s="164">
        <f t="shared" si="0"/>
        <v>0.38930552164358717</v>
      </c>
      <c r="AD10" s="164">
        <f t="shared" si="0"/>
        <v>0.38812499216605456</v>
      </c>
      <c r="AE10" s="164">
        <f t="shared" si="0"/>
        <v>0.3710426565586461</v>
      </c>
      <c r="AF10" s="164">
        <f t="shared" si="0"/>
        <v>0.37895994314315523</v>
      </c>
      <c r="AG10" s="164">
        <f t="shared" si="0"/>
        <v>0.38266676901819296</v>
      </c>
      <c r="AH10" s="164">
        <f t="shared" si="0"/>
        <v>0.42142447966392971</v>
      </c>
      <c r="AI10" s="164">
        <f t="shared" si="0"/>
        <v>0.40045710267229256</v>
      </c>
      <c r="AJ10" s="164">
        <f t="shared" si="0"/>
        <v>0.4093504495019033</v>
      </c>
      <c r="AK10" s="164">
        <f t="shared" si="0"/>
        <v>0.37591424480476759</v>
      </c>
      <c r="AL10" s="164">
        <f t="shared" si="0"/>
        <v>0.39786518496856266</v>
      </c>
      <c r="AM10" s="164">
        <f t="shared" si="0"/>
        <v>0.36813405282590173</v>
      </c>
      <c r="AN10" s="164">
        <f t="shared" si="0"/>
        <v>0.37142716745016463</v>
      </c>
      <c r="AO10" s="164">
        <f t="shared" si="0"/>
        <v>0.38838634902525376</v>
      </c>
      <c r="AP10" s="164">
        <f t="shared" si="0"/>
        <v>0.42662015634193495</v>
      </c>
      <c r="AQ10" s="164">
        <f t="shared" si="0"/>
        <v>0.42865354703455738</v>
      </c>
      <c r="AR10" s="164">
        <f t="shared" si="0"/>
        <v>0.42774696447309252</v>
      </c>
      <c r="AS10" s="164">
        <f t="shared" si="0"/>
        <v>0.40353547491254771</v>
      </c>
      <c r="AT10" s="164">
        <f t="shared" si="0"/>
        <v>0.41776319411563917</v>
      </c>
      <c r="AU10" s="164">
        <f t="shared" si="0"/>
        <v>0.36614065684688279</v>
      </c>
      <c r="AV10" s="164">
        <f t="shared" si="0"/>
        <v>0.38260818438381938</v>
      </c>
      <c r="AW10" s="164">
        <f t="shared" si="0"/>
        <v>0.40001300502861109</v>
      </c>
      <c r="AX10" s="164">
        <f t="shared" si="0"/>
        <v>0.44042833379539786</v>
      </c>
      <c r="AY10" s="164">
        <f t="shared" si="0"/>
        <v>0.45933067684676904</v>
      </c>
      <c r="AZ10" s="164">
        <f t="shared" si="0"/>
        <v>0.45090588943978499</v>
      </c>
      <c r="BA10" s="164">
        <f t="shared" si="0"/>
        <v>0.51317750046563604</v>
      </c>
      <c r="BB10" s="164">
        <f t="shared" si="0"/>
        <v>0.47574167788662425</v>
      </c>
      <c r="BC10" s="164">
        <f t="shared" si="0"/>
        <v>0.39035167472815219</v>
      </c>
      <c r="BD10" s="164">
        <f t="shared" si="0"/>
        <v>0.44421415882220816</v>
      </c>
      <c r="BE10" s="164">
        <f t="shared" si="0"/>
        <v>0.44687717055240367</v>
      </c>
      <c r="BF10" s="164">
        <f t="shared" si="0"/>
        <v>0.46440654319695862</v>
      </c>
      <c r="BG10" s="164">
        <f t="shared" si="0"/>
        <v>0.49254625814667763</v>
      </c>
      <c r="BH10" s="164">
        <f t="shared" si="0"/>
        <v>0.480805611339096</v>
      </c>
      <c r="BI10" s="164">
        <f t="shared" si="0"/>
        <v>0.45064074006132238</v>
      </c>
      <c r="BJ10" s="164">
        <f t="shared" si="0"/>
        <v>0.47003564845570139</v>
      </c>
      <c r="BK10" s="164">
        <f t="shared" si="0"/>
        <v>0.43061711558131605</v>
      </c>
      <c r="BL10" s="164">
        <f t="shared" si="0"/>
        <v>0.43785150258478667</v>
      </c>
      <c r="BM10" s="164">
        <f t="shared" si="0"/>
        <v>0.45478271842878121</v>
      </c>
      <c r="BN10" s="164">
        <f t="shared" ref="BN10:CC10" si="1">IFERROR(IF(OR(BN9="",BN7=""),"",BN9/BN7),"")</f>
        <v>0.50060516036749736</v>
      </c>
      <c r="BO10" s="164">
        <f t="shared" si="1"/>
        <v>0.48934748427672958</v>
      </c>
      <c r="BP10" s="164">
        <f t="shared" si="1"/>
        <v>0.49403902148244949</v>
      </c>
      <c r="BQ10" s="164">
        <f t="shared" si="1"/>
        <v>0.48990186896860621</v>
      </c>
      <c r="BR10" s="164">
        <f t="shared" si="1"/>
        <v>0.49254869748885238</v>
      </c>
      <c r="BS10" s="164">
        <f t="shared" si="1"/>
        <v>0.41822580912450491</v>
      </c>
      <c r="BT10" s="164">
        <f t="shared" si="1"/>
        <v>0.4503887229241465</v>
      </c>
      <c r="BU10" s="164">
        <f t="shared" si="1"/>
        <v>0.4697475787386563</v>
      </c>
      <c r="BV10" s="164">
        <f t="shared" si="1"/>
        <v>0.48451862000249096</v>
      </c>
      <c r="BW10" s="164">
        <f t="shared" si="1"/>
        <v>0.47301617597938639</v>
      </c>
      <c r="BX10" s="164">
        <f t="shared" si="1"/>
        <v>0.47864341510376679</v>
      </c>
      <c r="BY10" s="164">
        <f t="shared" si="1"/>
        <v>0.48197717038433346</v>
      </c>
      <c r="BZ10" s="164">
        <f t="shared" si="1"/>
        <v>0.47986964962558937</v>
      </c>
      <c r="CA10" s="164">
        <f t="shared" si="1"/>
        <v>0.41859573351631718</v>
      </c>
      <c r="CB10" s="164">
        <f t="shared" si="1"/>
        <v>0.44969885090550293</v>
      </c>
      <c r="CC10" s="164">
        <f t="shared" si="1"/>
        <v>0.46294179634575389</v>
      </c>
      <c r="CD10" s="164">
        <f>IFERROR(IF(OR(CD9="",CD7=""),"",CD9/CD7),"")</f>
        <v>0.48101369303086039</v>
      </c>
      <c r="CE10" s="164" t="str">
        <f>IFERROR(IF(OR(CE9="",CE7=""),"",CE9/CE7),"")</f>
        <v/>
      </c>
      <c r="CF10" s="164" t="str">
        <f>IFERROR(IF(OR(CF9="",CF7=""),"",CF9/CF7),"")</f>
        <v/>
      </c>
      <c r="CG10" s="164" t="str">
        <f>IFERROR(IF(OR(CG9="",CG7=""),"",CG9/CG7),"")</f>
        <v/>
      </c>
      <c r="CH10" s="164" t="str">
        <f>IFERROR(IF(OR(CH9="",CH7=""),"",CH9/CH7),"")</f>
        <v/>
      </c>
      <c r="CI10" s="164" t="str">
        <f>IFERROR(IF(OR(CI9="",CI7=""),"",CI9/CI7),"")</f>
        <v/>
      </c>
      <c r="CJ10" s="164" t="str">
        <f>IFERROR(IF(OR(CJ9="",CJ7=""),"",CJ9/CJ7),"")</f>
        <v/>
      </c>
      <c r="CK10" s="164" t="str">
        <f>IFERROR(IF(OR(CK9="",CK7=""),"",CK9/CK7),"")</f>
        <v/>
      </c>
      <c r="WWS10" s="26"/>
      <c r="WWT10" s="26"/>
      <c r="WWU10" s="26"/>
      <c r="WWV10" s="26"/>
      <c r="WWW10" s="26"/>
      <c r="WWX10" s="26"/>
      <c r="WWY10" s="26"/>
      <c r="WWZ10" s="26"/>
      <c r="WXA10" s="26"/>
      <c r="WXB10" s="26"/>
      <c r="WXC10" s="26"/>
      <c r="WXD10" s="26"/>
      <c r="WXE10" s="26"/>
      <c r="WXF10" s="26"/>
      <c r="WXG10" s="26"/>
      <c r="WXH10" s="26"/>
      <c r="WXI10" s="26"/>
      <c r="WXJ10" s="26"/>
      <c r="WXK10" s="26"/>
      <c r="WXL10" s="26"/>
      <c r="WXM10" s="26"/>
      <c r="WXN10" s="26"/>
      <c r="WXO10" s="26"/>
      <c r="WXP10" s="26"/>
      <c r="WXQ10" s="26"/>
      <c r="WXR10" s="26"/>
      <c r="WXS10" s="26"/>
      <c r="WXT10" s="26"/>
      <c r="WXU10" s="26"/>
      <c r="WXV10" s="26"/>
      <c r="WXW10" s="26"/>
      <c r="WXX10" s="26"/>
      <c r="WXY10" s="26"/>
      <c r="WXZ10" s="26"/>
      <c r="WYA10" s="26"/>
      <c r="WYB10" s="26"/>
      <c r="WYC10" s="26"/>
      <c r="WYD10" s="26"/>
      <c r="WYE10" s="26"/>
      <c r="WYF10" s="26"/>
      <c r="WYG10" s="26"/>
      <c r="WYH10" s="26"/>
      <c r="WYI10" s="26"/>
      <c r="WYJ10" s="26"/>
      <c r="WYK10" s="26"/>
      <c r="WYL10" s="26"/>
      <c r="WYM10" s="26"/>
      <c r="WYN10" s="26"/>
      <c r="WYO10" s="26"/>
      <c r="WYP10" s="26"/>
      <c r="WYQ10" s="26"/>
      <c r="WYR10" s="26"/>
      <c r="WYS10" s="26"/>
      <c r="WYT10" s="26"/>
      <c r="WYU10" s="26"/>
      <c r="WYV10" s="26"/>
      <c r="WYW10" s="26"/>
      <c r="WYX10" s="26"/>
      <c r="WYY10" s="26"/>
      <c r="WYZ10" s="26"/>
      <c r="WZA10" s="26"/>
      <c r="WZB10" s="26"/>
      <c r="WZC10" s="26"/>
      <c r="WZD10" s="26"/>
      <c r="WZE10" s="26"/>
      <c r="WZF10" s="26"/>
      <c r="WZG10" s="26"/>
      <c r="WZH10" s="26"/>
      <c r="WZI10" s="26"/>
      <c r="WZJ10" s="26"/>
      <c r="WZK10" s="26"/>
      <c r="WZL10" s="26"/>
      <c r="WZM10" s="26"/>
      <c r="WZN10" s="26"/>
      <c r="WZO10" s="26"/>
      <c r="WZP10" s="26"/>
      <c r="WZQ10" s="26"/>
      <c r="WZR10" s="26"/>
      <c r="WZS10" s="26"/>
      <c r="WZT10" s="26"/>
      <c r="WZU10" s="26"/>
      <c r="WZV10" s="26"/>
      <c r="WZW10" s="26"/>
      <c r="WZX10" s="26"/>
      <c r="WZY10" s="26"/>
      <c r="WZZ10" s="26"/>
      <c r="XAA10" s="26"/>
      <c r="XAB10" s="26"/>
      <c r="XAC10" s="26"/>
      <c r="XAD10" s="26"/>
      <c r="XAE10" s="26"/>
      <c r="XAF10" s="26"/>
      <c r="XAG10" s="26"/>
      <c r="XAH10" s="26"/>
      <c r="XAI10" s="26"/>
      <c r="XAJ10" s="26"/>
      <c r="XAK10" s="26"/>
      <c r="XAL10" s="26"/>
      <c r="XAM10" s="26"/>
      <c r="XAN10" s="26"/>
      <c r="XAO10" s="26"/>
      <c r="XAP10" s="26"/>
      <c r="XAQ10" s="26"/>
      <c r="XAR10" s="26"/>
      <c r="XAS10" s="26"/>
      <c r="XAT10" s="26"/>
      <c r="XAU10" s="26"/>
      <c r="XAV10" s="26"/>
      <c r="XAW10" s="26"/>
      <c r="XAX10" s="26"/>
      <c r="XAY10" s="26"/>
      <c r="XAZ10" s="26"/>
      <c r="XBA10" s="26"/>
      <c r="XBB10" s="26"/>
      <c r="XBC10" s="26"/>
      <c r="XBD10" s="26"/>
      <c r="XBE10" s="26"/>
      <c r="XBF10" s="26"/>
      <c r="XBG10" s="26"/>
      <c r="XBH10" s="26"/>
      <c r="XBI10" s="26"/>
      <c r="XBJ10" s="26"/>
      <c r="XBK10" s="26"/>
      <c r="XBL10" s="26"/>
      <c r="XBM10" s="26"/>
      <c r="XBN10" s="26"/>
      <c r="XBO10" s="26"/>
      <c r="XBP10" s="26"/>
      <c r="XBQ10" s="26"/>
      <c r="XBR10" s="26"/>
      <c r="XBS10" s="26"/>
      <c r="XBT10" s="26"/>
      <c r="XBU10" s="26"/>
      <c r="XBV10" s="26"/>
      <c r="XBW10" s="26"/>
      <c r="XBX10" s="26"/>
      <c r="XBY10" s="26"/>
      <c r="XBZ10" s="26"/>
      <c r="XCA10" s="26"/>
      <c r="XCB10" s="26"/>
      <c r="XCC10" s="26"/>
      <c r="XCD10" s="26"/>
      <c r="XCE10" s="26"/>
      <c r="XCF10" s="26"/>
      <c r="XCG10" s="26"/>
      <c r="XCH10" s="26"/>
      <c r="XCI10" s="26"/>
      <c r="XCJ10" s="26"/>
      <c r="XCK10" s="26"/>
      <c r="XCL10" s="26"/>
      <c r="XCM10" s="26"/>
      <c r="XCN10" s="26"/>
      <c r="XCO10" s="26"/>
      <c r="XCP10" s="26"/>
      <c r="XCQ10" s="26"/>
      <c r="XCR10" s="26"/>
      <c r="XCS10" s="26"/>
      <c r="XCT10" s="26"/>
      <c r="XCU10" s="26"/>
      <c r="XCV10" s="26"/>
      <c r="XCW10" s="26"/>
      <c r="XCX10" s="26"/>
      <c r="XCY10" s="26"/>
      <c r="XCZ10" s="26"/>
      <c r="XDA10" s="26"/>
      <c r="XDB10" s="26"/>
      <c r="XDC10" s="26"/>
      <c r="XDD10" s="26"/>
      <c r="XDE10" s="26"/>
      <c r="XDF10" s="26"/>
      <c r="XDG10" s="26"/>
      <c r="XDH10" s="26"/>
      <c r="XDI10" s="26"/>
      <c r="XDJ10" s="26"/>
      <c r="XDK10" s="26"/>
      <c r="XDL10" s="26"/>
      <c r="XDM10" s="26"/>
      <c r="XDN10" s="26"/>
      <c r="XDO10" s="26"/>
      <c r="XDP10" s="26"/>
      <c r="XDQ10" s="26"/>
      <c r="XDR10" s="26"/>
      <c r="XDS10" s="26"/>
      <c r="XDT10" s="26"/>
      <c r="XDU10" s="26"/>
      <c r="XDV10" s="26"/>
      <c r="XDW10" s="26"/>
      <c r="XDX10" s="26"/>
      <c r="XDY10" s="26"/>
      <c r="XDZ10" s="26"/>
      <c r="XEA10" s="26"/>
      <c r="XEB10" s="26"/>
      <c r="XEC10" s="26"/>
      <c r="XED10" s="26"/>
      <c r="XEE10" s="26"/>
      <c r="XEF10" s="26"/>
      <c r="XEG10" s="26"/>
      <c r="XEH10" s="26"/>
      <c r="XEI10" s="26"/>
      <c r="XEJ10" s="26"/>
      <c r="XEK10" s="26"/>
      <c r="XEL10" s="26"/>
      <c r="XEM10" s="26"/>
      <c r="XEN10" s="26"/>
      <c r="XEO10" s="26"/>
      <c r="XEP10" s="26"/>
      <c r="XEQ10" s="26"/>
      <c r="XER10" s="26"/>
      <c r="XES10" s="26"/>
      <c r="XET10" s="26"/>
      <c r="XEU10" s="26"/>
      <c r="XEV10" s="26"/>
      <c r="XEW10" s="26"/>
      <c r="XEX10" s="26"/>
      <c r="XEY10" s="26"/>
      <c r="XEZ10" s="26"/>
      <c r="XFA10" s="26"/>
      <c r="XFB10" s="26"/>
      <c r="XFC10" s="26"/>
      <c r="XFD10" s="26"/>
    </row>
    <row r="11" spans="1:89 16165:16384" ht="45" customHeight="1">
      <c r="A11" s="187" t="s">
        <v>183</v>
      </c>
      <c r="B11" s="163">
        <v>8639</v>
      </c>
      <c r="C11" s="163">
        <f>IF(OR(D11="",B11=""),"",D11-B11)</f>
        <v>8400</v>
      </c>
      <c r="D11" s="163">
        <v>17039</v>
      </c>
      <c r="E11" s="163">
        <f>IF(OR(F11="",D11=""),"",F11-D11)</f>
        <v>7794</v>
      </c>
      <c r="F11" s="163">
        <v>24833</v>
      </c>
      <c r="G11" s="163">
        <f>IF(OR(I11="",F11=""),"",I11-F11)</f>
        <v>7965</v>
      </c>
      <c r="H11" s="163">
        <f>IF(OR(I11="",D11=""),"",I11-D11)</f>
        <v>15759</v>
      </c>
      <c r="I11" s="163">
        <v>32798</v>
      </c>
      <c r="J11" s="163">
        <v>7879</v>
      </c>
      <c r="K11" s="163">
        <f>IF(OR(L11="",J11=""),"",L11-J11)</f>
        <v>8136</v>
      </c>
      <c r="L11" s="163">
        <v>16015</v>
      </c>
      <c r="M11" s="163">
        <f>IF(OR(N11="",L11=""),"",N11-L11)</f>
        <v>8183</v>
      </c>
      <c r="N11" s="163">
        <v>24198</v>
      </c>
      <c r="O11" s="163">
        <f>IF(OR(Q11="",N11=""),"",Q11-N11)</f>
        <v>9363</v>
      </c>
      <c r="P11" s="163">
        <f>IF(OR(Q11="",L11=""),"",Q11-L11)</f>
        <v>17546</v>
      </c>
      <c r="Q11" s="163">
        <v>33561</v>
      </c>
      <c r="R11" s="163">
        <v>8515</v>
      </c>
      <c r="S11" s="163">
        <f>IF(OR(T11="",R11=""),"",T11-R11)</f>
        <v>8852</v>
      </c>
      <c r="T11" s="163">
        <v>17367</v>
      </c>
      <c r="U11" s="163">
        <f>IF(OR(V11="",T11=""),"",V11-T11)</f>
        <v>8770</v>
      </c>
      <c r="V11" s="163">
        <v>26137</v>
      </c>
      <c r="W11" s="163">
        <f>IF(OR(Y11="",V11=""),"",Y11-V11)</f>
        <v>9624</v>
      </c>
      <c r="X11" s="163">
        <f>IF(OR(Y11="",T11=""),"",Y11-T11)</f>
        <v>18394</v>
      </c>
      <c r="Y11" s="163">
        <v>35761</v>
      </c>
      <c r="Z11" s="163">
        <v>9070</v>
      </c>
      <c r="AA11" s="163">
        <f>IF(OR(AB11="",Z11=""),"",AB11-Z11)</f>
        <v>9267</v>
      </c>
      <c r="AB11" s="163">
        <v>18337</v>
      </c>
      <c r="AC11" s="163">
        <f>IF(OR(AD11="",AB11=""),"",AD11-AB11)</f>
        <v>9289</v>
      </c>
      <c r="AD11" s="163">
        <v>27626</v>
      </c>
      <c r="AE11" s="163">
        <f>IF(OR(AG11="",AD11=""),"",AG11-AD11)</f>
        <v>10208</v>
      </c>
      <c r="AF11" s="163">
        <f>IF(OR(AG11="",AB11=""),"",AG11-AB11)</f>
        <v>19497</v>
      </c>
      <c r="AG11" s="163">
        <v>37834</v>
      </c>
      <c r="AH11" s="163">
        <v>8748</v>
      </c>
      <c r="AI11" s="163">
        <f>IF(OR(AJ11="",AH11=""),"",AJ11-AH11)</f>
        <v>9000</v>
      </c>
      <c r="AJ11" s="163">
        <v>17748</v>
      </c>
      <c r="AK11" s="163">
        <f>IF(OR(AL11="",AJ11=""),"",AL11-AJ11)</f>
        <v>8954</v>
      </c>
      <c r="AL11" s="163">
        <v>26702</v>
      </c>
      <c r="AM11" s="163">
        <f>IF(OR(AO11="",AL11=""),"",AO11-AL11)</f>
        <v>10966</v>
      </c>
      <c r="AN11" s="163">
        <f>IF(OR(AO11="",AJ11=""),"",AO11-AJ11)</f>
        <v>19920</v>
      </c>
      <c r="AO11" s="163">
        <v>37668</v>
      </c>
      <c r="AP11" s="163">
        <v>9279</v>
      </c>
      <c r="AQ11" s="163">
        <f>IF(OR(AR11="",AP11=""),"",AR11-AP11)</f>
        <v>9872</v>
      </c>
      <c r="AR11" s="163">
        <v>19151</v>
      </c>
      <c r="AS11" s="163">
        <f>IF(OR(AT11="",AR11=""),"",AT11-AR11)</f>
        <v>10002</v>
      </c>
      <c r="AT11" s="163">
        <v>29153</v>
      </c>
      <c r="AU11" s="163">
        <f>IF(OR(AW11="",AT11=""),"",AW11-AT11)</f>
        <v>12067</v>
      </c>
      <c r="AV11" s="163">
        <f>IF(OR(AW11="",AR11=""),"",AW11-AR11)</f>
        <v>22069</v>
      </c>
      <c r="AW11" s="163">
        <v>41220</v>
      </c>
      <c r="AX11" s="163">
        <v>10794</v>
      </c>
      <c r="AY11" s="163">
        <f>IF(OR(AZ11="",AX11=""),"",AZ11-AX11)</f>
        <v>11489</v>
      </c>
      <c r="AZ11" s="163">
        <v>22283</v>
      </c>
      <c r="BA11" s="163">
        <f>IF(OR(BB11="",AZ11=""),"",BB11-AZ11)</f>
        <v>11524</v>
      </c>
      <c r="BB11" s="163">
        <v>33807</v>
      </c>
      <c r="BC11" s="163">
        <f>IF(OR(BE11="",BB11=""),"",BE11-BB11)</f>
        <v>14739</v>
      </c>
      <c r="BD11" s="163">
        <f>IF(OR(BE11="",AZ11=""),"",BE11-AZ11)</f>
        <v>26263</v>
      </c>
      <c r="BE11" s="163">
        <v>48546</v>
      </c>
      <c r="BF11" s="163">
        <v>12273</v>
      </c>
      <c r="BG11" s="163">
        <f>IF(OR(BH11="",BF11=""),"",BH11-BF11)</f>
        <v>12475</v>
      </c>
      <c r="BH11" s="163">
        <v>24748</v>
      </c>
      <c r="BI11" s="163">
        <f>IF(OR(BJ11="",BH11=""),"",BJ11-BH11)</f>
        <v>12236</v>
      </c>
      <c r="BJ11" s="163">
        <v>36984</v>
      </c>
      <c r="BK11" s="163">
        <f>IF(OR(BM11="",BJ11=""),"",BM11-BJ11)</f>
        <v>14770</v>
      </c>
      <c r="BL11" s="163">
        <f>IF(OR(BM11="",BH11=""),"",BM11-BH11)</f>
        <v>27006</v>
      </c>
      <c r="BM11" s="163">
        <v>51754</v>
      </c>
      <c r="BN11" s="163">
        <v>14123</v>
      </c>
      <c r="BO11" s="163">
        <f>IF(OR(BP11="",BN11=""),"",BP11-BN11)</f>
        <v>13156</v>
      </c>
      <c r="BP11" s="163">
        <v>27279</v>
      </c>
      <c r="BQ11" s="163">
        <f>IF(OR(BR11="",BP11=""),"",BR11-BP11)</f>
        <v>13584</v>
      </c>
      <c r="BR11" s="163">
        <v>40863</v>
      </c>
      <c r="BS11" s="163">
        <f>IF(OR(BU11="",BR11=""),"",BU11-BR11)</f>
        <v>16033</v>
      </c>
      <c r="BT11" s="163">
        <f>IF(OR(BU11="",BP11=""),"",BU11-BP11)</f>
        <v>29617</v>
      </c>
      <c r="BU11" s="163">
        <v>56896</v>
      </c>
      <c r="BV11" s="163">
        <v>13658</v>
      </c>
      <c r="BW11" s="163">
        <f>IF(OR(BX11="",BV11=""),"",BX11-BV11)</f>
        <v>13685</v>
      </c>
      <c r="BX11" s="163">
        <v>27343</v>
      </c>
      <c r="BY11" s="163">
        <f>IF(OR(BZ11="",BX11=""),"",BZ11-BX11)</f>
        <v>13547</v>
      </c>
      <c r="BZ11" s="163">
        <v>40890</v>
      </c>
      <c r="CA11" s="163">
        <f>IF(OR(CC11="",BZ11=""),"",CC11-BZ11)</f>
        <v>16123</v>
      </c>
      <c r="CB11" s="163">
        <f>IF(OR(CC11="",BX11=""),"",CC11-BX11)</f>
        <v>29670</v>
      </c>
      <c r="CC11" s="163">
        <v>57013</v>
      </c>
      <c r="CD11" s="163">
        <v>13729</v>
      </c>
      <c r="CE11" s="163" t="str">
        <f>IF(OR(CF11="",CD11=""),"",CF11-CD11)</f>
        <v/>
      </c>
      <c r="CF11" s="163"/>
      <c r="CG11" s="163" t="str">
        <f>IF(OR(CH11="",CF11=""),"",CH11-CF11)</f>
        <v/>
      </c>
      <c r="CH11" s="163"/>
      <c r="CI11" s="163" t="str">
        <f>IF(OR(CK11="",CH11=""),"",CK11-CH11)</f>
        <v/>
      </c>
      <c r="CJ11" s="163" t="str">
        <f>IF(OR(CK11="",CF11=""),"",CK11-CF11)</f>
        <v/>
      </c>
      <c r="CK11" s="163"/>
    </row>
    <row r="12" spans="1:89 16165:16384" s="40" customFormat="1" ht="45" customHeight="1">
      <c r="A12" s="222" t="s">
        <v>608</v>
      </c>
      <c r="B12" s="164">
        <f t="shared" ref="B12:BM12" si="2">IFERROR(IF(OR(B11="",B7=""),"",B11/B7),"")</f>
        <v>0.45294395218371519</v>
      </c>
      <c r="C12" s="164">
        <f t="shared" si="2"/>
        <v>0.3311911051531759</v>
      </c>
      <c r="D12" s="164">
        <f t="shared" si="2"/>
        <v>0.38345035556755785</v>
      </c>
      <c r="E12" s="164">
        <f t="shared" si="2"/>
        <v>0.36656946665412471</v>
      </c>
      <c r="F12" s="164">
        <f t="shared" si="2"/>
        <v>0.37798715333800115</v>
      </c>
      <c r="G12" s="164">
        <f t="shared" si="2"/>
        <v>0.23426470588235293</v>
      </c>
      <c r="H12" s="164">
        <f t="shared" si="2"/>
        <v>0.28516883210886323</v>
      </c>
      <c r="I12" s="164">
        <f t="shared" si="2"/>
        <v>0.3289734999699091</v>
      </c>
      <c r="J12" s="164">
        <f t="shared" si="2"/>
        <v>0.49863932662489718</v>
      </c>
      <c r="K12" s="164">
        <f t="shared" si="2"/>
        <v>0.32677323479797576</v>
      </c>
      <c r="L12" s="164">
        <f t="shared" si="2"/>
        <v>0.39349861175950268</v>
      </c>
      <c r="M12" s="164">
        <f t="shared" si="2"/>
        <v>0.30175529168817761</v>
      </c>
      <c r="N12" s="164">
        <f t="shared" si="2"/>
        <v>0.35681318843357862</v>
      </c>
      <c r="O12" s="164">
        <f t="shared" si="2"/>
        <v>0.25475471390090604</v>
      </c>
      <c r="P12" s="164">
        <f t="shared" si="2"/>
        <v>0.27470996226769584</v>
      </c>
      <c r="Q12" s="164">
        <f t="shared" si="2"/>
        <v>0.32094290905613465</v>
      </c>
      <c r="R12" s="164">
        <f t="shared" si="2"/>
        <v>0.42664595650866821</v>
      </c>
      <c r="S12" s="164">
        <f t="shared" si="2"/>
        <v>0.33074278882080405</v>
      </c>
      <c r="T12" s="164">
        <f t="shared" si="2"/>
        <v>0.37170925902144603</v>
      </c>
      <c r="U12" s="164">
        <f t="shared" si="2"/>
        <v>0.33014606234000904</v>
      </c>
      <c r="V12" s="164">
        <f t="shared" si="2"/>
        <v>0.35664383374723685</v>
      </c>
      <c r="W12" s="164">
        <f t="shared" si="2"/>
        <v>0.25324316501328842</v>
      </c>
      <c r="X12" s="164">
        <f t="shared" si="2"/>
        <v>0.28488237025105706</v>
      </c>
      <c r="Y12" s="164">
        <f t="shared" si="2"/>
        <v>0.32133454339602296</v>
      </c>
      <c r="Z12" s="164">
        <f t="shared" si="2"/>
        <v>0.48393981432077687</v>
      </c>
      <c r="AA12" s="164">
        <f t="shared" si="2"/>
        <v>0.28628359592215014</v>
      </c>
      <c r="AB12" s="164">
        <f t="shared" si="2"/>
        <v>0.35876115197996555</v>
      </c>
      <c r="AC12" s="164">
        <f t="shared" si="2"/>
        <v>0.32400851093515642</v>
      </c>
      <c r="AD12" s="164">
        <f t="shared" si="2"/>
        <v>0.34627292212431532</v>
      </c>
      <c r="AE12" s="164">
        <f t="shared" si="2"/>
        <v>0.27248945598206181</v>
      </c>
      <c r="AF12" s="164">
        <f t="shared" si="2"/>
        <v>0.29482391011779652</v>
      </c>
      <c r="AG12" s="164">
        <f t="shared" si="2"/>
        <v>0.32269730389021095</v>
      </c>
      <c r="AH12" s="164">
        <f t="shared" si="2"/>
        <v>0.41760549933167845</v>
      </c>
      <c r="AI12" s="164">
        <f t="shared" si="2"/>
        <v>0.31645569620253167</v>
      </c>
      <c r="AJ12" s="164">
        <f t="shared" si="2"/>
        <v>0.35935854863529604</v>
      </c>
      <c r="AK12" s="164">
        <f t="shared" si="2"/>
        <v>0.34650361828102627</v>
      </c>
      <c r="AL12" s="164">
        <f t="shared" si="2"/>
        <v>0.35494290765529252</v>
      </c>
      <c r="AM12" s="164">
        <f t="shared" si="2"/>
        <v>0.31144561204203353</v>
      </c>
      <c r="AN12" s="164">
        <f t="shared" si="2"/>
        <v>0.3262845817431328</v>
      </c>
      <c r="AO12" s="164">
        <f t="shared" si="2"/>
        <v>0.34107516366500962</v>
      </c>
      <c r="AP12" s="164">
        <f t="shared" si="2"/>
        <v>0.38997226191476841</v>
      </c>
      <c r="AQ12" s="164">
        <f t="shared" si="2"/>
        <v>0.33380672212078177</v>
      </c>
      <c r="AR12" s="164">
        <f t="shared" si="2"/>
        <v>0.3588479988007795</v>
      </c>
      <c r="AS12" s="164">
        <f t="shared" si="2"/>
        <v>0.26708323319714811</v>
      </c>
      <c r="AT12" s="164">
        <f t="shared" si="2"/>
        <v>0.32100818128764436</v>
      </c>
      <c r="AU12" s="164">
        <f t="shared" si="2"/>
        <v>0.25355634468702065</v>
      </c>
      <c r="AV12" s="164">
        <f t="shared" si="2"/>
        <v>0.25951317027281279</v>
      </c>
      <c r="AW12" s="164">
        <f t="shared" si="2"/>
        <v>0.29781515519334145</v>
      </c>
      <c r="AX12" s="164">
        <f t="shared" si="2"/>
        <v>0.37406431937898532</v>
      </c>
      <c r="AY12" s="164">
        <f t="shared" si="2"/>
        <v>0.32014378465739685</v>
      </c>
      <c r="AZ12" s="164">
        <f t="shared" si="2"/>
        <v>0.34417620437730723</v>
      </c>
      <c r="BA12" s="164">
        <f t="shared" si="2"/>
        <v>0.26829949711305645</v>
      </c>
      <c r="BB12" s="164">
        <f t="shared" si="2"/>
        <v>0.31391429499976786</v>
      </c>
      <c r="BC12" s="164">
        <f t="shared" si="2"/>
        <v>0.26801105575153655</v>
      </c>
      <c r="BD12" s="164">
        <f t="shared" si="2"/>
        <v>0.26813754517795518</v>
      </c>
      <c r="BE12" s="164">
        <f t="shared" si="2"/>
        <v>0.29839755607324403</v>
      </c>
      <c r="BF12" s="164">
        <f t="shared" si="2"/>
        <v>0.42806319974887519</v>
      </c>
      <c r="BG12" s="164">
        <f t="shared" si="2"/>
        <v>0.3115089769520813</v>
      </c>
      <c r="BH12" s="164">
        <f t="shared" si="2"/>
        <v>0.36013853721004685</v>
      </c>
      <c r="BI12" s="164">
        <f t="shared" si="2"/>
        <v>0.32065829817343222</v>
      </c>
      <c r="BJ12" s="164">
        <f t="shared" si="2"/>
        <v>0.34604264715514094</v>
      </c>
      <c r="BK12" s="164">
        <f t="shared" si="2"/>
        <v>0.21894780533361005</v>
      </c>
      <c r="BL12" s="164">
        <f t="shared" si="2"/>
        <v>0.25569505197977616</v>
      </c>
      <c r="BM12" s="164">
        <f t="shared" si="2"/>
        <v>0.29686352790014686</v>
      </c>
      <c r="BN12" s="164">
        <f t="shared" ref="BN12:CC12" si="3">IFERROR(IF(OR(BN11="",BN7=""),"",BN11/BN7),"")</f>
        <v>0.38848544864389062</v>
      </c>
      <c r="BO12" s="164">
        <f t="shared" si="3"/>
        <v>0.25856918238993709</v>
      </c>
      <c r="BP12" s="164">
        <f t="shared" si="3"/>
        <v>0.3127106403466538</v>
      </c>
      <c r="BQ12" s="164">
        <f t="shared" si="3"/>
        <v>0.27655849179526854</v>
      </c>
      <c r="BR12" s="164">
        <f t="shared" si="3"/>
        <v>0.29968757333959162</v>
      </c>
      <c r="BS12" s="164">
        <f t="shared" si="3"/>
        <v>0.26569776113219429</v>
      </c>
      <c r="BT12" s="164">
        <f t="shared" si="3"/>
        <v>0.27057125368852836</v>
      </c>
      <c r="BU12" s="164">
        <f t="shared" si="3"/>
        <v>0.28926002186125727</v>
      </c>
      <c r="BV12" s="164">
        <f t="shared" si="3"/>
        <v>0.3402167144102628</v>
      </c>
      <c r="BW12" s="164">
        <f t="shared" si="3"/>
        <v>0.3265018848117574</v>
      </c>
      <c r="BX12" s="164">
        <f t="shared" si="3"/>
        <v>0.33321146979612232</v>
      </c>
      <c r="BY12" s="164">
        <f t="shared" si="3"/>
        <v>0.28373651691276575</v>
      </c>
      <c r="BZ12" s="164">
        <f t="shared" si="3"/>
        <v>0.31501340482573725</v>
      </c>
      <c r="CA12" s="164">
        <f t="shared" si="3"/>
        <v>0.32539506347252217</v>
      </c>
      <c r="CB12" s="164">
        <f t="shared" si="3"/>
        <v>0.30495200115115012</v>
      </c>
      <c r="CC12" s="164">
        <f t="shared" si="3"/>
        <v>0.31788149626713796</v>
      </c>
      <c r="CD12" s="164">
        <f>IFERROR(IF(OR(CD11="",CD7=""),"",CD11/CD7),"")</f>
        <v>0.56116901696300836</v>
      </c>
      <c r="CE12" s="164" t="str">
        <f>IFERROR(IF(OR(CE11="",CE7=""),"",CE11/CE7),"")</f>
        <v/>
      </c>
      <c r="CF12" s="164" t="str">
        <f>IFERROR(IF(OR(CF11="",CF7=""),"",CF11/CF7),"")</f>
        <v/>
      </c>
      <c r="CG12" s="164" t="str">
        <f>IFERROR(IF(OR(CG11="",CG7=""),"",CG11/CG7),"")</f>
        <v/>
      </c>
      <c r="CH12" s="164" t="str">
        <f>IFERROR(IF(OR(CH11="",CH7=""),"",CH11/CH7),"")</f>
        <v/>
      </c>
      <c r="CI12" s="164" t="str">
        <f>IFERROR(IF(OR(CI11="",CI7=""),"",CI11/CI7),"")</f>
        <v/>
      </c>
      <c r="CJ12" s="164" t="str">
        <f>IFERROR(IF(OR(CJ11="",CJ7=""),"",CJ11/CJ7),"")</f>
        <v/>
      </c>
      <c r="CK12" s="164" t="str">
        <f>IFERROR(IF(OR(CK11="",CK7=""),"",CK11/CK7),"")</f>
        <v/>
      </c>
      <c r="WWS12" s="26"/>
      <c r="WWT12" s="26"/>
      <c r="WWU12" s="26"/>
      <c r="WWV12" s="26"/>
      <c r="WWW12" s="26"/>
      <c r="WWX12" s="26"/>
      <c r="WWY12" s="26"/>
      <c r="WWZ12" s="26"/>
      <c r="WXA12" s="26"/>
      <c r="WXB12" s="26"/>
      <c r="WXC12" s="26"/>
      <c r="WXD12" s="26"/>
      <c r="WXE12" s="26"/>
      <c r="WXF12" s="26"/>
      <c r="WXG12" s="26"/>
      <c r="WXH12" s="26"/>
      <c r="WXI12" s="26"/>
      <c r="WXJ12" s="26"/>
      <c r="WXK12" s="26"/>
      <c r="WXL12" s="26"/>
      <c r="WXM12" s="26"/>
      <c r="WXN12" s="26"/>
      <c r="WXO12" s="26"/>
      <c r="WXP12" s="26"/>
      <c r="WXQ12" s="26"/>
      <c r="WXR12" s="26"/>
      <c r="WXS12" s="26"/>
      <c r="WXT12" s="26"/>
      <c r="WXU12" s="26"/>
      <c r="WXV12" s="26"/>
      <c r="WXW12" s="26"/>
      <c r="WXX12" s="26"/>
      <c r="WXY12" s="26"/>
      <c r="WXZ12" s="26"/>
      <c r="WYA12" s="26"/>
      <c r="WYB12" s="26"/>
      <c r="WYC12" s="26"/>
      <c r="WYD12" s="26"/>
      <c r="WYE12" s="26"/>
      <c r="WYF12" s="26"/>
      <c r="WYG12" s="26"/>
      <c r="WYH12" s="26"/>
      <c r="WYI12" s="26"/>
      <c r="WYJ12" s="26"/>
      <c r="WYK12" s="26"/>
      <c r="WYL12" s="26"/>
      <c r="WYM12" s="26"/>
      <c r="WYN12" s="26"/>
      <c r="WYO12" s="26"/>
      <c r="WYP12" s="26"/>
      <c r="WYQ12" s="26"/>
      <c r="WYR12" s="26"/>
      <c r="WYS12" s="26"/>
      <c r="WYT12" s="26"/>
      <c r="WYU12" s="26"/>
      <c r="WYV12" s="26"/>
      <c r="WYW12" s="26"/>
      <c r="WYX12" s="26"/>
      <c r="WYY12" s="26"/>
      <c r="WYZ12" s="26"/>
      <c r="WZA12" s="26"/>
      <c r="WZB12" s="26"/>
      <c r="WZC12" s="26"/>
      <c r="WZD12" s="26"/>
      <c r="WZE12" s="26"/>
      <c r="WZF12" s="26"/>
      <c r="WZG12" s="26"/>
      <c r="WZH12" s="26"/>
      <c r="WZI12" s="26"/>
      <c r="WZJ12" s="26"/>
      <c r="WZK12" s="26"/>
      <c r="WZL12" s="26"/>
      <c r="WZM12" s="26"/>
      <c r="WZN12" s="26"/>
      <c r="WZO12" s="26"/>
      <c r="WZP12" s="26"/>
      <c r="WZQ12" s="26"/>
      <c r="WZR12" s="26"/>
      <c r="WZS12" s="26"/>
      <c r="WZT12" s="26"/>
      <c r="WZU12" s="26"/>
      <c r="WZV12" s="26"/>
      <c r="WZW12" s="26"/>
      <c r="WZX12" s="26"/>
      <c r="WZY12" s="26"/>
      <c r="WZZ12" s="26"/>
      <c r="XAA12" s="26"/>
      <c r="XAB12" s="26"/>
      <c r="XAC12" s="26"/>
      <c r="XAD12" s="26"/>
      <c r="XAE12" s="26"/>
      <c r="XAF12" s="26"/>
      <c r="XAG12" s="26"/>
      <c r="XAH12" s="26"/>
      <c r="XAI12" s="26"/>
      <c r="XAJ12" s="26"/>
      <c r="XAK12" s="26"/>
      <c r="XAL12" s="26"/>
      <c r="XAM12" s="26"/>
      <c r="XAN12" s="26"/>
      <c r="XAO12" s="26"/>
      <c r="XAP12" s="26"/>
      <c r="XAQ12" s="26"/>
      <c r="XAR12" s="26"/>
      <c r="XAS12" s="26"/>
      <c r="XAT12" s="26"/>
      <c r="XAU12" s="26"/>
      <c r="XAV12" s="26"/>
      <c r="XAW12" s="26"/>
      <c r="XAX12" s="26"/>
      <c r="XAY12" s="26"/>
      <c r="XAZ12" s="26"/>
      <c r="XBA12" s="26"/>
      <c r="XBB12" s="26"/>
      <c r="XBC12" s="26"/>
      <c r="XBD12" s="26"/>
      <c r="XBE12" s="26"/>
      <c r="XBF12" s="26"/>
      <c r="XBG12" s="26"/>
      <c r="XBH12" s="26"/>
      <c r="XBI12" s="26"/>
      <c r="XBJ12" s="26"/>
      <c r="XBK12" s="26"/>
      <c r="XBL12" s="26"/>
      <c r="XBM12" s="26"/>
      <c r="XBN12" s="26"/>
      <c r="XBO12" s="26"/>
      <c r="XBP12" s="26"/>
      <c r="XBQ12" s="26"/>
      <c r="XBR12" s="26"/>
      <c r="XBS12" s="26"/>
      <c r="XBT12" s="26"/>
      <c r="XBU12" s="26"/>
      <c r="XBV12" s="26"/>
      <c r="XBW12" s="26"/>
      <c r="XBX12" s="26"/>
      <c r="XBY12" s="26"/>
      <c r="XBZ12" s="26"/>
      <c r="XCA12" s="26"/>
      <c r="XCB12" s="26"/>
      <c r="XCC12" s="26"/>
      <c r="XCD12" s="26"/>
      <c r="XCE12" s="26"/>
      <c r="XCF12" s="26"/>
      <c r="XCG12" s="26"/>
      <c r="XCH12" s="26"/>
      <c r="XCI12" s="26"/>
      <c r="XCJ12" s="26"/>
      <c r="XCK12" s="26"/>
      <c r="XCL12" s="26"/>
      <c r="XCM12" s="26"/>
      <c r="XCN12" s="26"/>
      <c r="XCO12" s="26"/>
      <c r="XCP12" s="26"/>
      <c r="XCQ12" s="26"/>
      <c r="XCR12" s="26"/>
      <c r="XCS12" s="26"/>
      <c r="XCT12" s="26"/>
      <c r="XCU12" s="26"/>
      <c r="XCV12" s="26"/>
      <c r="XCW12" s="26"/>
      <c r="XCX12" s="26"/>
      <c r="XCY12" s="26"/>
      <c r="XCZ12" s="26"/>
      <c r="XDA12" s="26"/>
      <c r="XDB12" s="26"/>
      <c r="XDC12" s="26"/>
      <c r="XDD12" s="26"/>
      <c r="XDE12" s="26"/>
      <c r="XDF12" s="26"/>
      <c r="XDG12" s="26"/>
      <c r="XDH12" s="26"/>
      <c r="XDI12" s="26"/>
      <c r="XDJ12" s="26"/>
      <c r="XDK12" s="26"/>
      <c r="XDL12" s="26"/>
      <c r="XDM12" s="26"/>
      <c r="XDN12" s="26"/>
      <c r="XDO12" s="26"/>
      <c r="XDP12" s="26"/>
      <c r="XDQ12" s="26"/>
      <c r="XDR12" s="26"/>
      <c r="XDS12" s="26"/>
      <c r="XDT12" s="26"/>
      <c r="XDU12" s="26"/>
      <c r="XDV12" s="26"/>
      <c r="XDW12" s="26"/>
      <c r="XDX12" s="26"/>
      <c r="XDY12" s="26"/>
      <c r="XDZ12" s="26"/>
      <c r="XEA12" s="26"/>
      <c r="XEB12" s="26"/>
      <c r="XEC12" s="26"/>
      <c r="XED12" s="26"/>
      <c r="XEE12" s="26"/>
      <c r="XEF12" s="26"/>
      <c r="XEG12" s="26"/>
      <c r="XEH12" s="26"/>
      <c r="XEI12" s="26"/>
      <c r="XEJ12" s="26"/>
      <c r="XEK12" s="26"/>
      <c r="XEL12" s="26"/>
      <c r="XEM12" s="26"/>
      <c r="XEN12" s="26"/>
      <c r="XEO12" s="26"/>
      <c r="XEP12" s="26"/>
      <c r="XEQ12" s="26"/>
      <c r="XER12" s="26"/>
      <c r="XES12" s="26"/>
      <c r="XET12" s="26"/>
      <c r="XEU12" s="26"/>
      <c r="XEV12" s="26"/>
      <c r="XEW12" s="26"/>
      <c r="XEX12" s="26"/>
      <c r="XEY12" s="26"/>
      <c r="XEZ12" s="26"/>
      <c r="XFA12" s="26"/>
      <c r="XFB12" s="26"/>
      <c r="XFC12" s="26"/>
      <c r="XFD12" s="26"/>
    </row>
    <row r="13" spans="1:89 16165:16384" ht="45" customHeight="1">
      <c r="A13" s="186" t="s">
        <v>184</v>
      </c>
      <c r="B13" s="163">
        <v>-1394</v>
      </c>
      <c r="C13" s="163">
        <f>IF(OR(D13="",B13=""),"",D13-B13)</f>
        <v>531</v>
      </c>
      <c r="D13" s="163">
        <v>-863</v>
      </c>
      <c r="E13" s="163">
        <f>IF(OR(F13="",D13=""),"",F13-D13)</f>
        <v>-152</v>
      </c>
      <c r="F13" s="163">
        <v>-1015</v>
      </c>
      <c r="G13" s="163">
        <f>IF(OR(I13="",F13=""),"",I13-F13)</f>
        <v>3091</v>
      </c>
      <c r="H13" s="163">
        <f>IF(OR(I13="",D13=""),"",I13-D13)</f>
        <v>2939</v>
      </c>
      <c r="I13" s="163">
        <v>2076</v>
      </c>
      <c r="J13" s="163">
        <v>-2169</v>
      </c>
      <c r="K13" s="163">
        <f>IF(OR(L13="",J13=""),"",L13-J13)</f>
        <v>858</v>
      </c>
      <c r="L13" s="163">
        <v>-1311</v>
      </c>
      <c r="M13" s="163">
        <f>IF(OR(N13="",L13=""),"",N13-L13)</f>
        <v>1800</v>
      </c>
      <c r="N13" s="163">
        <v>489</v>
      </c>
      <c r="O13" s="163">
        <f>IF(OR(Q13="",N13=""),"",Q13-N13)</f>
        <v>3439</v>
      </c>
      <c r="P13" s="163">
        <f>IF(OR(Q13="",L13=""),"",Q13-L13)</f>
        <v>5239</v>
      </c>
      <c r="Q13" s="163">
        <v>3928</v>
      </c>
      <c r="R13" s="163">
        <v>-1337</v>
      </c>
      <c r="S13" s="163">
        <f>IF(OR(T13="",R13=""),"",T13-R13)</f>
        <v>2316</v>
      </c>
      <c r="T13" s="163">
        <v>979</v>
      </c>
      <c r="U13" s="163">
        <f>IF(OR(V13="",T13=""),"",V13-T13)</f>
        <v>1656</v>
      </c>
      <c r="V13" s="163">
        <v>2635</v>
      </c>
      <c r="W13" s="163">
        <f>IF(OR(Y13="",V13=""),"",Y13-V13)</f>
        <v>4035</v>
      </c>
      <c r="X13" s="163">
        <f>IF(OR(Y13="",T13=""),"",Y13-T13)</f>
        <v>5691</v>
      </c>
      <c r="Y13" s="163">
        <v>6670</v>
      </c>
      <c r="Z13" s="163">
        <v>-1678</v>
      </c>
      <c r="AA13" s="163">
        <f>IF(OR(AB13="",Z13=""),"",AB13-Z13)</f>
        <v>3145</v>
      </c>
      <c r="AB13" s="163">
        <v>1467</v>
      </c>
      <c r="AC13" s="163">
        <f>IF(OR(AD13="",AB13=""),"",AD13-AB13)</f>
        <v>1871</v>
      </c>
      <c r="AD13" s="163">
        <v>3338</v>
      </c>
      <c r="AE13" s="163">
        <f>IF(OR(AG13="",AD13=""),"",AG13-AD13)</f>
        <v>3692</v>
      </c>
      <c r="AF13" s="163">
        <f>IF(OR(AG13="",AB13=""),"",AG13-AB13)</f>
        <v>5563</v>
      </c>
      <c r="AG13" s="163">
        <v>7030</v>
      </c>
      <c r="AH13" s="163">
        <v>79</v>
      </c>
      <c r="AI13" s="163">
        <f>IF(OR(AJ13="",AH13=""),"",AJ13-AH13)</f>
        <v>2389</v>
      </c>
      <c r="AJ13" s="163">
        <v>2468</v>
      </c>
      <c r="AK13" s="163">
        <f>IF(OR(AL13="",AJ13=""),"",AL13-AJ13)</f>
        <v>761</v>
      </c>
      <c r="AL13" s="163">
        <v>3229</v>
      </c>
      <c r="AM13" s="163">
        <f>IF(OR(AO13="",AL13=""),"",AO13-AL13)</f>
        <v>1995</v>
      </c>
      <c r="AN13" s="163">
        <f>IF(OR(AO13="",AJ13=""),"",AO13-AJ13)</f>
        <v>2756</v>
      </c>
      <c r="AO13" s="163">
        <v>5224</v>
      </c>
      <c r="AP13" s="163">
        <v>872</v>
      </c>
      <c r="AQ13" s="163">
        <f>IF(OR(AR13="",AP13=""),"",AR13-AP13)</f>
        <v>2804</v>
      </c>
      <c r="AR13" s="163">
        <v>3676</v>
      </c>
      <c r="AS13" s="163">
        <f>IF(OR(AT13="",AR13=""),"",AT13-AR13)</f>
        <v>5110</v>
      </c>
      <c r="AT13" s="163">
        <v>8786</v>
      </c>
      <c r="AU13" s="163">
        <f>IF(OR(AW13="",AT13=""),"",AW13-AT13)</f>
        <v>5358</v>
      </c>
      <c r="AV13" s="163">
        <f>IF(OR(AW13="",AR13=""),"",AW13-AR13)</f>
        <v>10468</v>
      </c>
      <c r="AW13" s="163">
        <v>14144</v>
      </c>
      <c r="AX13" s="163">
        <v>1914</v>
      </c>
      <c r="AY13" s="163">
        <f>IF(OR(AZ13="",AX13=""),"",AZ13-AX13)</f>
        <v>4995</v>
      </c>
      <c r="AZ13" s="163">
        <v>6909</v>
      </c>
      <c r="BA13" s="163">
        <f>IF(OR(BB13="",AZ13=""),"",BB13-AZ13)</f>
        <v>10518</v>
      </c>
      <c r="BB13" s="163">
        <v>17427</v>
      </c>
      <c r="BC13" s="163">
        <f>IF(OR(BE13="",BB13=""),"",BE13-BB13)</f>
        <v>6728</v>
      </c>
      <c r="BD13" s="163">
        <f>IF(OR(BE13="",AZ13=""),"",BE13-AZ13)</f>
        <v>17246</v>
      </c>
      <c r="BE13" s="163">
        <v>24155</v>
      </c>
      <c r="BF13" s="163">
        <v>1042</v>
      </c>
      <c r="BG13" s="163">
        <f>IF(OR(BH13="",BF13=""),"",BH13-BF13)</f>
        <v>7249</v>
      </c>
      <c r="BH13" s="163">
        <v>8291</v>
      </c>
      <c r="BI13" s="163">
        <f>IF(OR(BJ13="",BH13=""),"",BJ13-BH13)</f>
        <v>4960</v>
      </c>
      <c r="BJ13" s="163">
        <v>13251</v>
      </c>
      <c r="BK13" s="163">
        <f>IF(OR(BM13="",BJ13=""),"",BM13-BJ13)</f>
        <v>14280</v>
      </c>
      <c r="BL13" s="163">
        <f>IF(OR(BM13="",BH13=""),"",BM13-BH13)</f>
        <v>19240</v>
      </c>
      <c r="BM13" s="163">
        <v>27531</v>
      </c>
      <c r="BN13" s="163">
        <v>4075</v>
      </c>
      <c r="BO13" s="163">
        <f>IF(OR(BP13="",BN13=""),"",BP13-BN13)</f>
        <v>11742</v>
      </c>
      <c r="BP13" s="163">
        <v>15817</v>
      </c>
      <c r="BQ13" s="163">
        <f>IF(OR(BR13="",BP13=""),"",BR13-BP13)</f>
        <v>10480</v>
      </c>
      <c r="BR13" s="163">
        <v>26297</v>
      </c>
      <c r="BS13" s="163">
        <f>IF(OR(BU13="",BR13=""),"",BU13-BR13)</f>
        <v>9204</v>
      </c>
      <c r="BT13" s="163">
        <f>IF(OR(BU13="",BP13=""),"",BU13-BP13)</f>
        <v>19684</v>
      </c>
      <c r="BU13" s="163">
        <v>35501</v>
      </c>
      <c r="BV13" s="163">
        <v>5792</v>
      </c>
      <c r="BW13" s="163">
        <f>IF(OR(BX13="",BV13=""),"",BX13-BV13)</f>
        <v>6142</v>
      </c>
      <c r="BX13" s="163">
        <v>11934</v>
      </c>
      <c r="BY13" s="163">
        <f>IF(OR(BZ13="",BX13=""),"",BZ13-BX13)</f>
        <v>9464</v>
      </c>
      <c r="BZ13" s="163">
        <v>21398</v>
      </c>
      <c r="CA13" s="163">
        <f>IF(OR(CC13="",BZ13=""),"",CC13-BZ13)</f>
        <v>4619</v>
      </c>
      <c r="CB13" s="163">
        <f>IF(OR(CC13="",BX13=""),"",CC13-BX13)</f>
        <v>14083</v>
      </c>
      <c r="CC13" s="163">
        <v>26017</v>
      </c>
      <c r="CD13" s="163">
        <v>-1961</v>
      </c>
      <c r="CE13" s="163" t="str">
        <f>IF(OR(CF13="",CD13=""),"",CF13-CD13)</f>
        <v/>
      </c>
      <c r="CF13" s="163"/>
      <c r="CG13" s="163" t="str">
        <f>IF(OR(CH13="",CF13=""),"",CH13-CF13)</f>
        <v/>
      </c>
      <c r="CH13" s="163"/>
      <c r="CI13" s="163" t="str">
        <f>IF(OR(CK13="",CH13=""),"",CK13-CH13)</f>
        <v/>
      </c>
      <c r="CJ13" s="163" t="str">
        <f>IF(OR(CK13="",CF13=""),"",CK13-CF13)</f>
        <v/>
      </c>
      <c r="CK13" s="163"/>
    </row>
    <row r="14" spans="1:89 16165:16384" s="40" customFormat="1" ht="45" customHeight="1">
      <c r="A14" s="46" t="s">
        <v>609</v>
      </c>
      <c r="B14" s="164">
        <f t="shared" ref="B14:BM14" si="4">IFERROR(IF(OR(B13="",B7=""),"",B13/B7),"")</f>
        <v>-7.3087610758664073E-2</v>
      </c>
      <c r="C14" s="164">
        <f t="shared" si="4"/>
        <v>2.0936009147182903E-2</v>
      </c>
      <c r="D14" s="164">
        <f t="shared" si="4"/>
        <v>-1.942119002610496E-2</v>
      </c>
      <c r="E14" s="164">
        <f t="shared" si="4"/>
        <v>-7.1489041482456963E-3</v>
      </c>
      <c r="F14" s="164">
        <f t="shared" si="4"/>
        <v>-1.5449480958324454E-2</v>
      </c>
      <c r="G14" s="164">
        <f t="shared" si="4"/>
        <v>9.0911764705882359E-2</v>
      </c>
      <c r="H14" s="164">
        <f t="shared" si="4"/>
        <v>5.3183019072780571E-2</v>
      </c>
      <c r="I14" s="164">
        <f t="shared" si="4"/>
        <v>2.0822885113041385E-2</v>
      </c>
      <c r="J14" s="164">
        <f t="shared" si="4"/>
        <v>-0.13726979305107273</v>
      </c>
      <c r="K14" s="164">
        <f t="shared" si="4"/>
        <v>3.4460599244919274E-2</v>
      </c>
      <c r="L14" s="164">
        <f t="shared" si="4"/>
        <v>-3.2212093663234971E-2</v>
      </c>
      <c r="M14" s="164">
        <f t="shared" si="4"/>
        <v>6.6376576443690535E-2</v>
      </c>
      <c r="N14" s="164">
        <f t="shared" si="4"/>
        <v>7.2105814176386448E-3</v>
      </c>
      <c r="O14" s="164">
        <f t="shared" si="4"/>
        <v>9.3570592876771969E-2</v>
      </c>
      <c r="P14" s="164">
        <f t="shared" si="4"/>
        <v>8.2024706048128254E-2</v>
      </c>
      <c r="Q14" s="164">
        <f t="shared" si="4"/>
        <v>3.7563354690637853E-2</v>
      </c>
      <c r="R14" s="164">
        <f t="shared" si="4"/>
        <v>-6.699068042890069E-2</v>
      </c>
      <c r="S14" s="164">
        <f t="shared" si="4"/>
        <v>8.6534150351218059E-2</v>
      </c>
      <c r="T14" s="164">
        <f t="shared" si="4"/>
        <v>2.0953726295963357E-2</v>
      </c>
      <c r="U14" s="164">
        <f t="shared" si="4"/>
        <v>6.2340009034783921E-2</v>
      </c>
      <c r="V14" s="164">
        <f t="shared" si="4"/>
        <v>3.5955025516469723E-2</v>
      </c>
      <c r="W14" s="164">
        <f t="shared" si="4"/>
        <v>0.10617582822408757</v>
      </c>
      <c r="X14" s="164">
        <f t="shared" si="4"/>
        <v>8.8141000820852758E-2</v>
      </c>
      <c r="Y14" s="164">
        <f t="shared" si="4"/>
        <v>5.9934045593005601E-2</v>
      </c>
      <c r="Z14" s="164">
        <f t="shared" si="4"/>
        <v>-8.9531533454273823E-2</v>
      </c>
      <c r="AA14" s="164">
        <f t="shared" si="4"/>
        <v>9.7157862218103186E-2</v>
      </c>
      <c r="AB14" s="164">
        <f t="shared" si="4"/>
        <v>2.8701674753482547E-2</v>
      </c>
      <c r="AC14" s="164">
        <f t="shared" si="4"/>
        <v>6.5262129826642021E-2</v>
      </c>
      <c r="AD14" s="164">
        <f t="shared" si="4"/>
        <v>4.1839535729058297E-2</v>
      </c>
      <c r="AE14" s="164">
        <f t="shared" si="4"/>
        <v>9.8553200576584274E-2</v>
      </c>
      <c r="AF14" s="164">
        <f t="shared" si="4"/>
        <v>8.4120911524096106E-2</v>
      </c>
      <c r="AG14" s="164">
        <f t="shared" si="4"/>
        <v>5.9960935834122292E-2</v>
      </c>
      <c r="AH14" s="164">
        <f t="shared" si="4"/>
        <v>3.7712430780981478E-3</v>
      </c>
      <c r="AI14" s="164">
        <f t="shared" si="4"/>
        <v>8.4001406469760898E-2</v>
      </c>
      <c r="AJ14" s="164">
        <f t="shared" si="4"/>
        <v>4.9971653033125459E-2</v>
      </c>
      <c r="AK14" s="164">
        <f t="shared" si="4"/>
        <v>2.9449324716535739E-2</v>
      </c>
      <c r="AL14" s="164">
        <f t="shared" si="4"/>
        <v>4.2922277313270148E-2</v>
      </c>
      <c r="AM14" s="164">
        <f t="shared" si="4"/>
        <v>5.6660039761431413E-2</v>
      </c>
      <c r="AN14" s="164">
        <f t="shared" si="4"/>
        <v>4.5142585707031828E-2</v>
      </c>
      <c r="AO14" s="164">
        <f t="shared" si="4"/>
        <v>4.7302130587926365E-2</v>
      </c>
      <c r="AP14" s="164">
        <f t="shared" si="4"/>
        <v>3.6647894427166511E-2</v>
      </c>
      <c r="AQ14" s="164">
        <f t="shared" si="4"/>
        <v>9.4813011428957872E-2</v>
      </c>
      <c r="AR14" s="164">
        <f t="shared" si="4"/>
        <v>6.8880227851896264E-2</v>
      </c>
      <c r="AS14" s="164">
        <f t="shared" si="4"/>
        <v>0.1364522417153996</v>
      </c>
      <c r="AT14" s="164">
        <f t="shared" si="4"/>
        <v>9.6744001673695457E-2</v>
      </c>
      <c r="AU14" s="164">
        <f t="shared" si="4"/>
        <v>0.11258431215986216</v>
      </c>
      <c r="AV14" s="164">
        <f t="shared" si="4"/>
        <v>0.12309501411100658</v>
      </c>
      <c r="AW14" s="164">
        <f t="shared" si="4"/>
        <v>0.1021906248193746</v>
      </c>
      <c r="AX14" s="164">
        <f t="shared" si="4"/>
        <v>6.6329359578597175E-2</v>
      </c>
      <c r="AY14" s="164">
        <f t="shared" si="4"/>
        <v>0.13918689218937219</v>
      </c>
      <c r="AZ14" s="164">
        <f t="shared" si="4"/>
        <v>0.10671423937722997</v>
      </c>
      <c r="BA14" s="164">
        <f t="shared" si="4"/>
        <v>0.24487800335257962</v>
      </c>
      <c r="BB14" s="164">
        <f t="shared" si="4"/>
        <v>0.16181809740470773</v>
      </c>
      <c r="BC14" s="164">
        <f t="shared" si="4"/>
        <v>0.12234061897661563</v>
      </c>
      <c r="BD14" s="164">
        <f t="shared" si="4"/>
        <v>0.17607661364425295</v>
      </c>
      <c r="BE14" s="164">
        <f t="shared" si="4"/>
        <v>0.14847346778208728</v>
      </c>
      <c r="BF14" s="164">
        <f t="shared" si="4"/>
        <v>3.6343343448083432E-2</v>
      </c>
      <c r="BG14" s="164">
        <f t="shared" si="4"/>
        <v>0.18101231053512123</v>
      </c>
      <c r="BH14" s="164">
        <f t="shared" si="4"/>
        <v>0.12065252190110305</v>
      </c>
      <c r="BI14" s="164">
        <f t="shared" si="4"/>
        <v>0.12998244188789015</v>
      </c>
      <c r="BJ14" s="164">
        <f t="shared" si="4"/>
        <v>0.12398364475050759</v>
      </c>
      <c r="BK14" s="164">
        <f t="shared" si="4"/>
        <v>0.21168413406661823</v>
      </c>
      <c r="BL14" s="164">
        <f t="shared" si="4"/>
        <v>0.18216591868810242</v>
      </c>
      <c r="BM14" s="164">
        <f t="shared" si="4"/>
        <v>0.15791919052863437</v>
      </c>
      <c r="BN14" s="164">
        <f t="shared" ref="BN14:CC14" si="5">IFERROR(IF(OR(BN13="",BN7=""),"",BN13/BN7),"")</f>
        <v>0.11209220443417506</v>
      </c>
      <c r="BO14" s="164">
        <f t="shared" si="5"/>
        <v>0.23077830188679246</v>
      </c>
      <c r="BP14" s="164">
        <f t="shared" si="5"/>
        <v>0.18131691771556963</v>
      </c>
      <c r="BQ14" s="164">
        <f t="shared" si="5"/>
        <v>0.21336373630848163</v>
      </c>
      <c r="BR14" s="164">
        <f t="shared" si="5"/>
        <v>0.19286112414926074</v>
      </c>
      <c r="BS14" s="164">
        <f t="shared" si="5"/>
        <v>0.15252804799231062</v>
      </c>
      <c r="BT14" s="164">
        <f t="shared" si="5"/>
        <v>0.17982660490951116</v>
      </c>
      <c r="BU14" s="164">
        <f t="shared" si="5"/>
        <v>0.18048755687739901</v>
      </c>
      <c r="BV14" s="164">
        <f t="shared" si="5"/>
        <v>0.14427699588989912</v>
      </c>
      <c r="BW14" s="164">
        <f t="shared" si="5"/>
        <v>0.146538149544305</v>
      </c>
      <c r="BX14" s="164">
        <f t="shared" si="5"/>
        <v>0.1454319453076445</v>
      </c>
      <c r="BY14" s="164">
        <f t="shared" si="5"/>
        <v>0.19821970887003876</v>
      </c>
      <c r="BZ14" s="164">
        <f t="shared" si="5"/>
        <v>0.16484854087701459</v>
      </c>
      <c r="CA14" s="164">
        <f t="shared" si="5"/>
        <v>9.3220852085814043E-2</v>
      </c>
      <c r="CB14" s="164">
        <f t="shared" si="5"/>
        <v>0.14474684975435279</v>
      </c>
      <c r="CC14" s="164">
        <f t="shared" si="5"/>
        <v>0.14506030007861592</v>
      </c>
      <c r="CD14" s="164">
        <f>IFERROR(IF(OR(CD13="",CD7=""),"",CD13/CD7),"")</f>
        <v>-8.015532393214797E-2</v>
      </c>
      <c r="CE14" s="164" t="str">
        <f>IFERROR(IF(OR(CE13="",CE7=""),"",CE13/CE7),"")</f>
        <v/>
      </c>
      <c r="CF14" s="164" t="str">
        <f>IFERROR(IF(OR(CF13="",CF7=""),"",CF13/CF7),"")</f>
        <v/>
      </c>
      <c r="CG14" s="164" t="str">
        <f>IFERROR(IF(OR(CG13="",CG7=""),"",CG13/CG7),"")</f>
        <v/>
      </c>
      <c r="CH14" s="164" t="str">
        <f>IFERROR(IF(OR(CH13="",CH7=""),"",CH13/CH7),"")</f>
        <v/>
      </c>
      <c r="CI14" s="164" t="str">
        <f>IFERROR(IF(OR(CI13="",CI7=""),"",CI13/CI7),"")</f>
        <v/>
      </c>
      <c r="CJ14" s="164" t="str">
        <f>IFERROR(IF(OR(CJ13="",CJ7=""),"",CJ13/CJ7),"")</f>
        <v/>
      </c>
      <c r="CK14" s="164" t="str">
        <f>IFERROR(IF(OR(CK13="",CK7=""),"",CK13/CK7),"")</f>
        <v/>
      </c>
      <c r="WWS14" s="26"/>
      <c r="WWT14" s="26"/>
      <c r="WWU14" s="26"/>
      <c r="WWV14" s="26"/>
      <c r="WWW14" s="26"/>
      <c r="WWX14" s="26"/>
      <c r="WWY14" s="26"/>
      <c r="WWZ14" s="26"/>
      <c r="WXA14" s="26"/>
      <c r="WXB14" s="26"/>
      <c r="WXC14" s="26"/>
      <c r="WXD14" s="26"/>
      <c r="WXE14" s="26"/>
      <c r="WXF14" s="26"/>
      <c r="WXG14" s="26"/>
      <c r="WXH14" s="26"/>
      <c r="WXI14" s="26"/>
      <c r="WXJ14" s="26"/>
      <c r="WXK14" s="26"/>
      <c r="WXL14" s="26"/>
      <c r="WXM14" s="26"/>
      <c r="WXN14" s="26"/>
      <c r="WXO14" s="26"/>
      <c r="WXP14" s="26"/>
      <c r="WXQ14" s="26"/>
      <c r="WXR14" s="26"/>
      <c r="WXS14" s="26"/>
      <c r="WXT14" s="26"/>
      <c r="WXU14" s="26"/>
      <c r="WXV14" s="26"/>
      <c r="WXW14" s="26"/>
      <c r="WXX14" s="26"/>
      <c r="WXY14" s="26"/>
      <c r="WXZ14" s="26"/>
      <c r="WYA14" s="26"/>
      <c r="WYB14" s="26"/>
      <c r="WYC14" s="26"/>
      <c r="WYD14" s="26"/>
      <c r="WYE14" s="26"/>
      <c r="WYF14" s="26"/>
      <c r="WYG14" s="26"/>
      <c r="WYH14" s="26"/>
      <c r="WYI14" s="26"/>
      <c r="WYJ14" s="26"/>
      <c r="WYK14" s="26"/>
      <c r="WYL14" s="26"/>
      <c r="WYM14" s="26"/>
      <c r="WYN14" s="26"/>
      <c r="WYO14" s="26"/>
      <c r="WYP14" s="26"/>
      <c r="WYQ14" s="26"/>
      <c r="WYR14" s="26"/>
      <c r="WYS14" s="26"/>
      <c r="WYT14" s="26"/>
      <c r="WYU14" s="26"/>
      <c r="WYV14" s="26"/>
      <c r="WYW14" s="26"/>
      <c r="WYX14" s="26"/>
      <c r="WYY14" s="26"/>
      <c r="WYZ14" s="26"/>
      <c r="WZA14" s="26"/>
      <c r="WZB14" s="26"/>
      <c r="WZC14" s="26"/>
      <c r="WZD14" s="26"/>
      <c r="WZE14" s="26"/>
      <c r="WZF14" s="26"/>
      <c r="WZG14" s="26"/>
      <c r="WZH14" s="26"/>
      <c r="WZI14" s="26"/>
      <c r="WZJ14" s="26"/>
      <c r="WZK14" s="26"/>
      <c r="WZL14" s="26"/>
      <c r="WZM14" s="26"/>
      <c r="WZN14" s="26"/>
      <c r="WZO14" s="26"/>
      <c r="WZP14" s="26"/>
      <c r="WZQ14" s="26"/>
      <c r="WZR14" s="26"/>
      <c r="WZS14" s="26"/>
      <c r="WZT14" s="26"/>
      <c r="WZU14" s="26"/>
      <c r="WZV14" s="26"/>
      <c r="WZW14" s="26"/>
      <c r="WZX14" s="26"/>
      <c r="WZY14" s="26"/>
      <c r="WZZ14" s="26"/>
      <c r="XAA14" s="26"/>
      <c r="XAB14" s="26"/>
      <c r="XAC14" s="26"/>
      <c r="XAD14" s="26"/>
      <c r="XAE14" s="26"/>
      <c r="XAF14" s="26"/>
      <c r="XAG14" s="26"/>
      <c r="XAH14" s="26"/>
      <c r="XAI14" s="26"/>
      <c r="XAJ14" s="26"/>
      <c r="XAK14" s="26"/>
      <c r="XAL14" s="26"/>
      <c r="XAM14" s="26"/>
      <c r="XAN14" s="26"/>
      <c r="XAO14" s="26"/>
      <c r="XAP14" s="26"/>
      <c r="XAQ14" s="26"/>
      <c r="XAR14" s="26"/>
      <c r="XAS14" s="26"/>
      <c r="XAT14" s="26"/>
      <c r="XAU14" s="26"/>
      <c r="XAV14" s="26"/>
      <c r="XAW14" s="26"/>
      <c r="XAX14" s="26"/>
      <c r="XAY14" s="26"/>
      <c r="XAZ14" s="26"/>
      <c r="XBA14" s="26"/>
      <c r="XBB14" s="26"/>
      <c r="XBC14" s="26"/>
      <c r="XBD14" s="26"/>
      <c r="XBE14" s="26"/>
      <c r="XBF14" s="26"/>
      <c r="XBG14" s="26"/>
      <c r="XBH14" s="26"/>
      <c r="XBI14" s="26"/>
      <c r="XBJ14" s="26"/>
      <c r="XBK14" s="26"/>
      <c r="XBL14" s="26"/>
      <c r="XBM14" s="26"/>
      <c r="XBN14" s="26"/>
      <c r="XBO14" s="26"/>
      <c r="XBP14" s="26"/>
      <c r="XBQ14" s="26"/>
      <c r="XBR14" s="26"/>
      <c r="XBS14" s="26"/>
      <c r="XBT14" s="26"/>
      <c r="XBU14" s="26"/>
      <c r="XBV14" s="26"/>
      <c r="XBW14" s="26"/>
      <c r="XBX14" s="26"/>
      <c r="XBY14" s="26"/>
      <c r="XBZ14" s="26"/>
      <c r="XCA14" s="26"/>
      <c r="XCB14" s="26"/>
      <c r="XCC14" s="26"/>
      <c r="XCD14" s="26"/>
      <c r="XCE14" s="26"/>
      <c r="XCF14" s="26"/>
      <c r="XCG14" s="26"/>
      <c r="XCH14" s="26"/>
      <c r="XCI14" s="26"/>
      <c r="XCJ14" s="26"/>
      <c r="XCK14" s="26"/>
      <c r="XCL14" s="26"/>
      <c r="XCM14" s="26"/>
      <c r="XCN14" s="26"/>
      <c r="XCO14" s="26"/>
      <c r="XCP14" s="26"/>
      <c r="XCQ14" s="26"/>
      <c r="XCR14" s="26"/>
      <c r="XCS14" s="26"/>
      <c r="XCT14" s="26"/>
      <c r="XCU14" s="26"/>
      <c r="XCV14" s="26"/>
      <c r="XCW14" s="26"/>
      <c r="XCX14" s="26"/>
      <c r="XCY14" s="26"/>
      <c r="XCZ14" s="26"/>
      <c r="XDA14" s="26"/>
      <c r="XDB14" s="26"/>
      <c r="XDC14" s="26"/>
      <c r="XDD14" s="26"/>
      <c r="XDE14" s="26"/>
      <c r="XDF14" s="26"/>
      <c r="XDG14" s="26"/>
      <c r="XDH14" s="26"/>
      <c r="XDI14" s="26"/>
      <c r="XDJ14" s="26"/>
      <c r="XDK14" s="26"/>
      <c r="XDL14" s="26"/>
      <c r="XDM14" s="26"/>
      <c r="XDN14" s="26"/>
      <c r="XDO14" s="26"/>
      <c r="XDP14" s="26"/>
      <c r="XDQ14" s="26"/>
      <c r="XDR14" s="26"/>
      <c r="XDS14" s="26"/>
      <c r="XDT14" s="26"/>
      <c r="XDU14" s="26"/>
      <c r="XDV14" s="26"/>
      <c r="XDW14" s="26"/>
      <c r="XDX14" s="26"/>
      <c r="XDY14" s="26"/>
      <c r="XDZ14" s="26"/>
      <c r="XEA14" s="26"/>
      <c r="XEB14" s="26"/>
      <c r="XEC14" s="26"/>
      <c r="XED14" s="26"/>
      <c r="XEE14" s="26"/>
      <c r="XEF14" s="26"/>
      <c r="XEG14" s="26"/>
      <c r="XEH14" s="26"/>
      <c r="XEI14" s="26"/>
      <c r="XEJ14" s="26"/>
      <c r="XEK14" s="26"/>
      <c r="XEL14" s="26"/>
      <c r="XEM14" s="26"/>
      <c r="XEN14" s="26"/>
      <c r="XEO14" s="26"/>
      <c r="XEP14" s="26"/>
      <c r="XEQ14" s="26"/>
      <c r="XER14" s="26"/>
      <c r="XES14" s="26"/>
      <c r="XET14" s="26"/>
      <c r="XEU14" s="26"/>
      <c r="XEV14" s="26"/>
      <c r="XEW14" s="26"/>
      <c r="XEX14" s="26"/>
      <c r="XEY14" s="26"/>
      <c r="XEZ14" s="26"/>
      <c r="XFA14" s="26"/>
      <c r="XFB14" s="26"/>
      <c r="XFC14" s="26"/>
      <c r="XFD14" s="26"/>
    </row>
    <row r="15" spans="1:89 16165:16384" ht="45" customHeight="1">
      <c r="A15" s="124" t="s">
        <v>185</v>
      </c>
      <c r="B15" s="178">
        <v>-2290</v>
      </c>
      <c r="C15" s="178">
        <f>IF(OR(D15="",B15=""),"",D15-B15)</f>
        <v>607</v>
      </c>
      <c r="D15" s="178">
        <v>-1683</v>
      </c>
      <c r="E15" s="178">
        <f>IF(OR(F15="",D15=""),"",F15-D15)</f>
        <v>771</v>
      </c>
      <c r="F15" s="178">
        <v>-912</v>
      </c>
      <c r="G15" s="178">
        <f>IF(OR(I15="",F15=""),"",I15-F15)</f>
        <v>2636</v>
      </c>
      <c r="H15" s="178">
        <f>IF(OR(I15="",D15=""),"",I15-D15)</f>
        <v>3407</v>
      </c>
      <c r="I15" s="178">
        <v>1724</v>
      </c>
      <c r="J15" s="178">
        <v>-2017</v>
      </c>
      <c r="K15" s="178">
        <f>IF(OR(L15="",J15=""),"",L15-J15)</f>
        <v>1054</v>
      </c>
      <c r="L15" s="178">
        <v>-963</v>
      </c>
      <c r="M15" s="178">
        <f>IF(OR(N15="",L15=""),"",N15-L15)</f>
        <v>2162</v>
      </c>
      <c r="N15" s="178">
        <v>1199</v>
      </c>
      <c r="O15" s="178">
        <f>IF(OR(Q15="",N15=""),"",Q15-N15)</f>
        <v>3164</v>
      </c>
      <c r="P15" s="178">
        <f>IF(OR(Q15="",L15=""),"",Q15-L15)</f>
        <v>5326</v>
      </c>
      <c r="Q15" s="178">
        <v>4363</v>
      </c>
      <c r="R15" s="178">
        <v>-921</v>
      </c>
      <c r="S15" s="178">
        <f>IF(OR(T15="",R15=""),"",T15-R15)</f>
        <v>2698</v>
      </c>
      <c r="T15" s="178">
        <v>1777</v>
      </c>
      <c r="U15" s="178">
        <f>IF(OR(V15="",T15=""),"",V15-T15)</f>
        <v>1670</v>
      </c>
      <c r="V15" s="178">
        <v>3447</v>
      </c>
      <c r="W15" s="178">
        <f>IF(OR(Y15="",V15=""),"",Y15-V15)</f>
        <v>3993</v>
      </c>
      <c r="X15" s="178">
        <f>IF(OR(Y15="",T15=""),"",Y15-T15)</f>
        <v>5663</v>
      </c>
      <c r="Y15" s="178">
        <v>7440</v>
      </c>
      <c r="Z15" s="178">
        <v>-1605</v>
      </c>
      <c r="AA15" s="178">
        <f>IF(OR(AB15="",Z15=""),"",AB15-Z15)</f>
        <v>3618</v>
      </c>
      <c r="AB15" s="178">
        <v>2013</v>
      </c>
      <c r="AC15" s="178">
        <f>IF(OR(AD15="",AB15=""),"",AD15-AB15)</f>
        <v>2138</v>
      </c>
      <c r="AD15" s="178">
        <v>4151</v>
      </c>
      <c r="AE15" s="178">
        <f>IF(OR(AG15="",AD15=""),"",AG15-AD15)</f>
        <v>3052</v>
      </c>
      <c r="AF15" s="178">
        <f>IF(OR(AG15="",AB15=""),"",AG15-AB15)</f>
        <v>5190</v>
      </c>
      <c r="AG15" s="178">
        <v>7203</v>
      </c>
      <c r="AH15" s="178">
        <v>410</v>
      </c>
      <c r="AI15" s="178">
        <f>IF(OR(AJ15="",AH15=""),"",AJ15-AH15)</f>
        <v>2460</v>
      </c>
      <c r="AJ15" s="178">
        <v>2870</v>
      </c>
      <c r="AK15" s="178">
        <f>IF(OR(AL15="",AJ15=""),"",AL15-AJ15)</f>
        <v>909</v>
      </c>
      <c r="AL15" s="178">
        <v>3779</v>
      </c>
      <c r="AM15" s="178">
        <f>IF(OR(AO15="",AL15=""),"",AO15-AL15)</f>
        <v>2771</v>
      </c>
      <c r="AN15" s="178">
        <f>IF(OR(AO15="",AJ15=""),"",AO15-AJ15)</f>
        <v>3680</v>
      </c>
      <c r="AO15" s="178">
        <v>6550</v>
      </c>
      <c r="AP15" s="178">
        <v>1093</v>
      </c>
      <c r="AQ15" s="178">
        <f>IF(OR(AR15="",AP15=""),"",AR15-AP15)</f>
        <v>3656</v>
      </c>
      <c r="AR15" s="178">
        <v>4749</v>
      </c>
      <c r="AS15" s="178">
        <f>IF(OR(AT15="",AR15=""),"",AT15-AR15)</f>
        <v>5378</v>
      </c>
      <c r="AT15" s="178">
        <v>10127</v>
      </c>
      <c r="AU15" s="178">
        <f>IF(OR(AW15="",AT15=""),"",AW15-AT15)</f>
        <v>6186</v>
      </c>
      <c r="AV15" s="178">
        <f>IF(OR(AW15="",AR15=""),"",AW15-AR15)</f>
        <v>11564</v>
      </c>
      <c r="AW15" s="178">
        <v>16313</v>
      </c>
      <c r="AX15" s="178">
        <v>3312</v>
      </c>
      <c r="AY15" s="178">
        <f>IF(OR(AZ15="",AX15=""),"",AZ15-AX15)</f>
        <v>5536</v>
      </c>
      <c r="AZ15" s="178">
        <v>8848</v>
      </c>
      <c r="BA15" s="178">
        <f>IF(OR(BB15="",AZ15=""),"",BB15-AZ15)</f>
        <v>8237</v>
      </c>
      <c r="BB15" s="178">
        <v>17085</v>
      </c>
      <c r="BC15" s="178">
        <f>IF(OR(BE15="",BB15=""),"",BE15-BB15)</f>
        <v>6416</v>
      </c>
      <c r="BD15" s="178">
        <f>IF(OR(BE15="",AZ15=""),"",BE15-AZ15)</f>
        <v>14653</v>
      </c>
      <c r="BE15" s="178">
        <v>23501</v>
      </c>
      <c r="BF15" s="178">
        <v>2636</v>
      </c>
      <c r="BG15" s="178">
        <f>IF(OR(BH15="",BF15=""),"",BH15-BF15)</f>
        <v>7556</v>
      </c>
      <c r="BH15" s="178">
        <v>10192</v>
      </c>
      <c r="BI15" s="178">
        <f>IF(OR(BJ15="",BH15=""),"",BJ15-BH15)</f>
        <v>3993</v>
      </c>
      <c r="BJ15" s="178">
        <v>14185</v>
      </c>
      <c r="BK15" s="178">
        <f>IF(OR(BM15="",BJ15=""),"",BM15-BJ15)</f>
        <v>15838</v>
      </c>
      <c r="BL15" s="178">
        <f>IF(OR(BM15="",BH15=""),"",BM15-BH15)</f>
        <v>19831</v>
      </c>
      <c r="BM15" s="178">
        <v>30023</v>
      </c>
      <c r="BN15" s="178">
        <v>4943</v>
      </c>
      <c r="BO15" s="178">
        <f>IF(OR(BP15="",BN15=""),"",BP15-BN15)</f>
        <v>9156</v>
      </c>
      <c r="BP15" s="178">
        <v>14099</v>
      </c>
      <c r="BQ15" s="178">
        <f>IF(OR(BR15="",BP15=""),"",BR15-BP15)</f>
        <v>12389</v>
      </c>
      <c r="BR15" s="178">
        <v>26488</v>
      </c>
      <c r="BS15" s="178">
        <f>IF(OR(BU15="",BR15=""),"",BU15-BR15)</f>
        <v>7936</v>
      </c>
      <c r="BT15" s="178">
        <f>IF(OR(BU15="",BP15=""),"",BU15-BP15)</f>
        <v>20325</v>
      </c>
      <c r="BU15" s="178">
        <v>34424</v>
      </c>
      <c r="BV15" s="178">
        <v>5782</v>
      </c>
      <c r="BW15" s="178">
        <f>IF(OR(BX15="",BV15=""),"",BX15-BV15)</f>
        <v>7124</v>
      </c>
      <c r="BX15" s="178">
        <v>12906</v>
      </c>
      <c r="BY15" s="178">
        <f>IF(OR(BZ15="",BX15=""),"",BZ15-BX15)</f>
        <v>10749</v>
      </c>
      <c r="BZ15" s="178">
        <v>23655</v>
      </c>
      <c r="CA15" s="178">
        <f>IF(OR(CC15="",BZ15=""),"",CC15-BZ15)</f>
        <v>4955</v>
      </c>
      <c r="CB15" s="178">
        <f>IF(OR(CC15="",BX15=""),"",CC15-BX15)</f>
        <v>15704</v>
      </c>
      <c r="CC15" s="178">
        <v>28610</v>
      </c>
      <c r="CD15" s="178">
        <v>-1362</v>
      </c>
      <c r="CE15" s="178" t="str">
        <f>IF(OR(CF15="",CD15=""),"",CF15-CD15)</f>
        <v/>
      </c>
      <c r="CF15" s="189"/>
      <c r="CG15" s="178" t="str">
        <f>IF(OR(CH15="",CF15=""),"",CH15-CF15)</f>
        <v/>
      </c>
      <c r="CH15" s="189"/>
      <c r="CI15" s="178" t="str">
        <f>IF(OR(CK15="",CH15=""),"",CK15-CH15)</f>
        <v/>
      </c>
      <c r="CJ15" s="178" t="str">
        <f>IF(OR(CK15="",CF15=""),"",CK15-CF15)</f>
        <v/>
      </c>
      <c r="CK15" s="189"/>
    </row>
    <row r="16" spans="1:89 16165:16384" ht="45" customHeight="1">
      <c r="A16" s="39" t="s">
        <v>186</v>
      </c>
      <c r="B16" s="158">
        <v>-2225</v>
      </c>
      <c r="C16" s="158">
        <f>IF(OR(D16="",B16=""),"",D16-B16)</f>
        <v>-342</v>
      </c>
      <c r="D16" s="158">
        <v>-2567</v>
      </c>
      <c r="E16" s="158">
        <f>IF(OR(F16="",D16=""),"",F16-D16)</f>
        <v>350</v>
      </c>
      <c r="F16" s="158">
        <v>-2217</v>
      </c>
      <c r="G16" s="158">
        <f>IF(OR(I16="",F16=""),"",I16-F16)</f>
        <v>2812</v>
      </c>
      <c r="H16" s="158">
        <f>IF(OR(I16="",D16=""),"",I16-D16)</f>
        <v>3162</v>
      </c>
      <c r="I16" s="158">
        <v>595</v>
      </c>
      <c r="J16" s="158">
        <v>-2125</v>
      </c>
      <c r="K16" s="158">
        <f>IF(OR(L16="",J16=""),"",L16-J16)</f>
        <v>1394</v>
      </c>
      <c r="L16" s="158">
        <v>-731</v>
      </c>
      <c r="M16" s="158">
        <f>IF(OR(N16="",L16=""),"",N16-L16)</f>
        <v>1629</v>
      </c>
      <c r="N16" s="158">
        <v>898</v>
      </c>
      <c r="O16" s="158">
        <f>IF(OR(Q16="",N16=""),"",Q16-N16)</f>
        <v>3634</v>
      </c>
      <c r="P16" s="158">
        <f>IF(OR(Q16="",L16=""),"",Q16-L16)</f>
        <v>5263</v>
      </c>
      <c r="Q16" s="158">
        <v>4532</v>
      </c>
      <c r="R16" s="158">
        <v>-732</v>
      </c>
      <c r="S16" s="158">
        <f>IF(OR(T16="",R16=""),"",T16-R16)</f>
        <v>2113</v>
      </c>
      <c r="T16" s="158">
        <v>1381</v>
      </c>
      <c r="U16" s="158">
        <f>IF(OR(V16="",T16=""),"",V16-T16)</f>
        <v>1308</v>
      </c>
      <c r="V16" s="158">
        <v>2689</v>
      </c>
      <c r="W16" s="158">
        <f>IF(OR(Y16="",V16=""),"",Y16-V16)</f>
        <v>3251</v>
      </c>
      <c r="X16" s="158">
        <f>IF(OR(Y16="",T16=""),"",Y16-T16)</f>
        <v>4559</v>
      </c>
      <c r="Y16" s="158">
        <v>5940</v>
      </c>
      <c r="Z16" s="158">
        <v>-1578</v>
      </c>
      <c r="AA16" s="158">
        <f>IF(OR(AB16="",Z16=""),"",AB16-Z16)</f>
        <v>2807</v>
      </c>
      <c r="AB16" s="158">
        <v>1229</v>
      </c>
      <c r="AC16" s="158">
        <f>IF(OR(AD16="",AB16=""),"",AD16-AB16)</f>
        <v>2012</v>
      </c>
      <c r="AD16" s="158">
        <v>3241</v>
      </c>
      <c r="AE16" s="158">
        <f>IF(OR(AG16="",AD16=""),"",AG16-AD16)</f>
        <v>2118</v>
      </c>
      <c r="AF16" s="158">
        <f>IF(OR(AG16="",AB16=""),"",AG16-AB16)</f>
        <v>4130</v>
      </c>
      <c r="AG16" s="158">
        <v>5359</v>
      </c>
      <c r="AH16" s="158">
        <v>115</v>
      </c>
      <c r="AI16" s="158">
        <f>IF(OR(AJ16="",AH16=""),"",AJ16-AH16)</f>
        <v>1817</v>
      </c>
      <c r="AJ16" s="158">
        <v>1932</v>
      </c>
      <c r="AK16" s="158">
        <f>IF(OR(AL16="",AJ16=""),"",AL16-AJ16)</f>
        <v>365</v>
      </c>
      <c r="AL16" s="158">
        <v>2297</v>
      </c>
      <c r="AM16" s="158">
        <f>IF(OR(AO16="",AL16=""),"",AO16-AL16)</f>
        <v>1448</v>
      </c>
      <c r="AN16" s="158">
        <f>IF(OR(AO16="",AJ16=""),"",AO16-AJ16)</f>
        <v>1813</v>
      </c>
      <c r="AO16" s="158">
        <v>3745</v>
      </c>
      <c r="AP16" s="158">
        <v>763</v>
      </c>
      <c r="AQ16" s="158">
        <f>IF(OR(AR16="",AP16=""),"",AR16-AP16)</f>
        <v>2902</v>
      </c>
      <c r="AR16" s="158">
        <v>3665</v>
      </c>
      <c r="AS16" s="158">
        <f>IF(OR(AT16="",AR16=""),"",AT16-AR16)</f>
        <v>3666</v>
      </c>
      <c r="AT16" s="158">
        <v>7331</v>
      </c>
      <c r="AU16" s="158">
        <f>IF(OR(AW16="",AT16=""),"",AW16-AT16)</f>
        <v>4947</v>
      </c>
      <c r="AV16" s="158">
        <f>IF(OR(AW16="",AR16=""),"",AW16-AR16)</f>
        <v>8613</v>
      </c>
      <c r="AW16" s="158">
        <v>12278</v>
      </c>
      <c r="AX16" s="158">
        <v>3215</v>
      </c>
      <c r="AY16" s="158">
        <f>IF(OR(AZ16="",AX16=""),"",AZ16-AX16)</f>
        <v>4014</v>
      </c>
      <c r="AZ16" s="158">
        <v>7229</v>
      </c>
      <c r="BA16" s="158">
        <f>IF(OR(BB16="",AZ16=""),"",BB16-AZ16)</f>
        <v>6037</v>
      </c>
      <c r="BB16" s="158">
        <v>13266</v>
      </c>
      <c r="BC16" s="158">
        <f>IF(OR(BE16="",BB16=""),"",BE16-BB16)</f>
        <v>4564</v>
      </c>
      <c r="BD16" s="158">
        <f>IF(OR(BE16="",AZ16=""),"",BE16-AZ16)</f>
        <v>10601</v>
      </c>
      <c r="BE16" s="158">
        <v>17830</v>
      </c>
      <c r="BF16" s="158">
        <v>1724</v>
      </c>
      <c r="BG16" s="158">
        <f>IF(OR(BH16="",BF16=""),"",BH16-BF16)</f>
        <v>5792</v>
      </c>
      <c r="BH16" s="158">
        <v>7516</v>
      </c>
      <c r="BI16" s="158">
        <f>IF(OR(BJ16="",BH16=""),"",BJ16-BH16)</f>
        <v>2630</v>
      </c>
      <c r="BJ16" s="158">
        <v>10146</v>
      </c>
      <c r="BK16" s="158">
        <f>IF(OR(BM16="",BJ16=""),"",BM16-BJ16)</f>
        <v>11558</v>
      </c>
      <c r="BL16" s="158">
        <f>IF(OR(BM16="",BH16=""),"",BM16-BH16)</f>
        <v>14188</v>
      </c>
      <c r="BM16" s="158">
        <v>21704</v>
      </c>
      <c r="BN16" s="158">
        <v>3896</v>
      </c>
      <c r="BO16" s="158">
        <f>IF(OR(BP16="",BN16=""),"",BP16-BN16)</f>
        <v>7020</v>
      </c>
      <c r="BP16" s="158">
        <v>10916</v>
      </c>
      <c r="BQ16" s="158">
        <f>IF(OR(BR16="",BP16=""),"",BR16-BP16)</f>
        <v>9020</v>
      </c>
      <c r="BR16" s="158">
        <v>19936</v>
      </c>
      <c r="BS16" s="158">
        <f>IF(OR(BU16="",BR16=""),"",BU16-BR16)</f>
        <v>-1248</v>
      </c>
      <c r="BT16" s="158">
        <f>IF(OR(BU16="",BP16=""),"",BU16-BP16)</f>
        <v>7772</v>
      </c>
      <c r="BU16" s="158">
        <v>18688</v>
      </c>
      <c r="BV16" s="158">
        <v>4669</v>
      </c>
      <c r="BW16" s="158">
        <f>IF(OR(BX16="",BV16=""),"",BX16-BV16)</f>
        <v>5181</v>
      </c>
      <c r="BX16" s="158">
        <v>9850</v>
      </c>
      <c r="BY16" s="158">
        <f>IF(OR(BZ16="",BX16=""),"",BZ16-BX16)</f>
        <v>7641</v>
      </c>
      <c r="BZ16" s="158">
        <v>17491</v>
      </c>
      <c r="CA16" s="158">
        <f>IF(OR(CC16="",BZ16=""),"",CC16-BZ16)</f>
        <v>4606</v>
      </c>
      <c r="CB16" s="158">
        <f>IF(OR(CC16="",BX16=""),"",CC16-BX16)</f>
        <v>12247</v>
      </c>
      <c r="CC16" s="158">
        <v>22097</v>
      </c>
      <c r="CD16" s="158">
        <v>-1710</v>
      </c>
      <c r="CE16" s="158" t="str">
        <f>IF(OR(CF16="",CD16=""),"",CF16-CD16)</f>
        <v/>
      </c>
      <c r="CF16" s="158"/>
      <c r="CG16" s="158" t="str">
        <f>IF(OR(CH16="",CF16=""),"",CH16-CF16)</f>
        <v/>
      </c>
      <c r="CH16" s="158"/>
      <c r="CI16" s="158" t="str">
        <f>IF(OR(CK16="",CH16=""),"",CK16-CH16)</f>
        <v/>
      </c>
      <c r="CJ16" s="158" t="str">
        <f>IF(OR(CK16="",CF16=""),"",CK16-CF16)</f>
        <v/>
      </c>
      <c r="CK16" s="158"/>
    </row>
    <row r="17" spans="1:90 16165:16384" ht="26.25" customHeight="1"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AC17" s="30"/>
      <c r="AD17" s="30"/>
      <c r="AE17" s="30"/>
      <c r="AF17" s="30"/>
      <c r="AG17" s="30"/>
      <c r="AK17" s="30"/>
      <c r="AL17" s="30"/>
      <c r="AM17" s="30"/>
      <c r="AN17" s="30"/>
      <c r="AO17" s="30"/>
      <c r="AS17" s="30"/>
      <c r="AT17" s="30"/>
      <c r="AU17" s="30"/>
      <c r="AV17" s="30"/>
      <c r="AW17" s="30"/>
      <c r="BA17" s="30"/>
      <c r="BC17" s="30"/>
      <c r="BD17" s="30"/>
      <c r="BE17" s="30"/>
      <c r="BQ17" s="165"/>
      <c r="BW17" s="166"/>
      <c r="CE17" s="166"/>
    </row>
    <row r="18" spans="1:90 16165:16384" ht="45" customHeight="1">
      <c r="A18" s="186" t="s">
        <v>187</v>
      </c>
      <c r="B18" s="167">
        <v>1874</v>
      </c>
      <c r="C18" s="167">
        <f>IF(OR(D18="",B18=""),"",D18-B18)</f>
        <v>1761</v>
      </c>
      <c r="D18" s="167">
        <v>3635</v>
      </c>
      <c r="E18" s="167">
        <f>IF(OR(F18="",D18=""),"",F18-D18)</f>
        <v>1398</v>
      </c>
      <c r="F18" s="167">
        <v>5033</v>
      </c>
      <c r="G18" s="167">
        <f>IF(OR(I18="",F18=""),"",I18-F18)</f>
        <v>1096</v>
      </c>
      <c r="H18" s="167">
        <f>IF(OR(I18="",D18=""),"",I18-D18)</f>
        <v>2494</v>
      </c>
      <c r="I18" s="167">
        <v>6129</v>
      </c>
      <c r="J18" s="167">
        <v>1351</v>
      </c>
      <c r="K18" s="167">
        <f>IF(OR(L18="",J18=""),"",L18-J18)</f>
        <v>1338</v>
      </c>
      <c r="L18" s="167">
        <v>2689</v>
      </c>
      <c r="M18" s="167">
        <f>IF(OR(N18="",L18=""),"",N18-L18)</f>
        <v>1402</v>
      </c>
      <c r="N18" s="167">
        <v>4091</v>
      </c>
      <c r="O18" s="167">
        <f>IF(OR(Q18="",N18=""),"",Q18-N18)</f>
        <v>1953</v>
      </c>
      <c r="P18" s="167">
        <f>IF(OR(Q18="",L18=""),"",Q18-L18)</f>
        <v>3355</v>
      </c>
      <c r="Q18" s="167">
        <v>6044</v>
      </c>
      <c r="R18" s="167">
        <v>1692</v>
      </c>
      <c r="S18" s="167">
        <f>IF(OR(T18="",R18=""),"",T18-R18)</f>
        <v>1707</v>
      </c>
      <c r="T18" s="167">
        <v>3399</v>
      </c>
      <c r="U18" s="167">
        <f>IF(OR(V18="",T18=""),"",V18-T18)</f>
        <v>1787</v>
      </c>
      <c r="V18" s="167">
        <v>5186</v>
      </c>
      <c r="W18" s="167">
        <f>IF(OR(Y18="",V18=""),"",Y18-V18)</f>
        <v>1998</v>
      </c>
      <c r="X18" s="167">
        <f>IF(OR(Y18="",T18=""),"",Y18-T18)</f>
        <v>3785</v>
      </c>
      <c r="Y18" s="167">
        <v>7184</v>
      </c>
      <c r="Z18" s="167">
        <v>1857</v>
      </c>
      <c r="AA18" s="167">
        <f>IF(OR(AB18="",Z18=""),"",AB18-Z18)</f>
        <v>1855</v>
      </c>
      <c r="AB18" s="167">
        <v>3712</v>
      </c>
      <c r="AC18" s="167">
        <f>IF(OR(AD18="",AB18=""),"",AD18-AB18)</f>
        <v>1884</v>
      </c>
      <c r="AD18" s="167">
        <v>5596</v>
      </c>
      <c r="AE18" s="167">
        <f>IF(OR(AG18="",AD18=""),"",AG18-AD18)</f>
        <v>2160</v>
      </c>
      <c r="AF18" s="167">
        <f>IF(OR(AG18="",AB18=""),"",AG18-AB18)</f>
        <v>4044</v>
      </c>
      <c r="AG18" s="167">
        <v>7756</v>
      </c>
      <c r="AH18" s="167">
        <v>2088</v>
      </c>
      <c r="AI18" s="167">
        <f>IF(OR(AJ18="",AH18=""),"",AJ18-AH18)</f>
        <v>1843</v>
      </c>
      <c r="AJ18" s="167">
        <v>3931</v>
      </c>
      <c r="AK18" s="167">
        <f>IF(OR(AL18="",AJ18=""),"",AL18-AJ18)</f>
        <v>1851</v>
      </c>
      <c r="AL18" s="167">
        <v>5782</v>
      </c>
      <c r="AM18" s="167">
        <f>IF(OR(AO18="",AL18=""),"",AO18-AL18)</f>
        <v>2282</v>
      </c>
      <c r="AN18" s="167">
        <f>IF(OR(AO18="",AJ18=""),"",AO18-AJ18)</f>
        <v>4133</v>
      </c>
      <c r="AO18" s="167">
        <v>8064</v>
      </c>
      <c r="AP18" s="167">
        <v>2047</v>
      </c>
      <c r="AQ18" s="167">
        <f>IF(OR(AR18="",AP18=""),"",AR18-AP18)</f>
        <v>2079</v>
      </c>
      <c r="AR18" s="167">
        <v>4126</v>
      </c>
      <c r="AS18" s="167">
        <f>IF(OR(AT18="",AR18=""),"",AT18-AR18)</f>
        <v>2068</v>
      </c>
      <c r="AT18" s="167">
        <v>6194</v>
      </c>
      <c r="AU18" s="167">
        <f>IF(OR(AW18="",AT18=""),"",AW18-AT18)</f>
        <v>2322</v>
      </c>
      <c r="AV18" s="167">
        <f>IF(OR(AW18="",AR18=""),"",AW18-AR18)</f>
        <v>4390</v>
      </c>
      <c r="AW18" s="167">
        <v>8516</v>
      </c>
      <c r="AX18" s="167">
        <v>2269</v>
      </c>
      <c r="AY18" s="167">
        <f>IF(OR(AZ18="",AX18=""),"",AZ18-AX18)</f>
        <v>2242</v>
      </c>
      <c r="AZ18" s="167">
        <v>4511</v>
      </c>
      <c r="BA18" s="167">
        <f>IF(OR(BB18="",AZ18=""),"",BB18-AZ18)</f>
        <v>2294</v>
      </c>
      <c r="BB18" s="167">
        <v>6805</v>
      </c>
      <c r="BC18" s="167">
        <f>IF(OR(BE18="",BB18=""),"",BE18-BB18)</f>
        <v>3586</v>
      </c>
      <c r="BD18" s="167">
        <f>IF(OR(BE18="",AZ18=""),"",BE18-AZ18)</f>
        <v>5880</v>
      </c>
      <c r="BE18" s="167">
        <v>10391</v>
      </c>
      <c r="BF18" s="167">
        <v>2719</v>
      </c>
      <c r="BG18" s="167">
        <f>IF(OR(BH18="",BF18=""),"",BH18-BF18)</f>
        <v>2541</v>
      </c>
      <c r="BH18" s="167">
        <v>5260</v>
      </c>
      <c r="BI18" s="167">
        <f>IF(OR(BJ18="",BH18=""),"",BJ18-BH18)</f>
        <v>2413</v>
      </c>
      <c r="BJ18" s="167">
        <v>7673</v>
      </c>
      <c r="BK18" s="167">
        <f>IF(OR(BM18="",BJ18=""),"",BM18-BJ18)</f>
        <v>2591</v>
      </c>
      <c r="BL18" s="167">
        <f>IF(OR(BM18="",BH18=""),"",BM18-BH18)</f>
        <v>5004</v>
      </c>
      <c r="BM18" s="167">
        <v>10264</v>
      </c>
      <c r="BN18" s="167">
        <v>3587</v>
      </c>
      <c r="BO18" s="167">
        <f>IF(OR(BP18="",BN18=""),"",BP18-BN18)</f>
        <v>2553</v>
      </c>
      <c r="BP18" s="167">
        <v>6140</v>
      </c>
      <c r="BQ18" s="167">
        <f>IF(OR(BR18="",BP18=""),"",BR18-BP18)</f>
        <v>2544</v>
      </c>
      <c r="BR18" s="167">
        <v>8684</v>
      </c>
      <c r="BS18" s="167">
        <f>IF(OR(BU18="",BR18=""),"",BU18-BR18)</f>
        <v>3294</v>
      </c>
      <c r="BT18" s="167">
        <f>IF(OR(BU18="",BP18=""),"",BU18-BP18)</f>
        <v>5838</v>
      </c>
      <c r="BU18" s="167">
        <v>11978</v>
      </c>
      <c r="BV18" s="167">
        <v>3141</v>
      </c>
      <c r="BW18" s="167">
        <f>IF(OR(BX18="",BV18=""),"",BX18-BV18)</f>
        <v>2807</v>
      </c>
      <c r="BX18" s="167">
        <v>5948</v>
      </c>
      <c r="BY18" s="167">
        <f>IF(OR(BZ18="",BX18=""),"",BZ18-BX18)</f>
        <v>2654</v>
      </c>
      <c r="BZ18" s="167">
        <v>8602</v>
      </c>
      <c r="CA18" s="167">
        <f>IF(OR(CC18="",BZ18=""),"",CC18-BZ18)</f>
        <v>2803</v>
      </c>
      <c r="CB18" s="167">
        <f>IF(OR(CC18="",BX18=""),"",CC18-BX18)</f>
        <v>5457</v>
      </c>
      <c r="CC18" s="167">
        <v>11405</v>
      </c>
      <c r="CD18" s="167">
        <v>2592</v>
      </c>
      <c r="CE18" s="167" t="str">
        <f>IF(OR(CF18="",CD18=""),"",CF18-CD18)</f>
        <v/>
      </c>
      <c r="CF18" s="167"/>
      <c r="CG18" s="167" t="str">
        <f>IF(OR(CH18="",CF18=""),"",CH18-CF18)</f>
        <v/>
      </c>
      <c r="CH18" s="167"/>
      <c r="CI18" s="167" t="str">
        <f>IF(OR(CK18="",CH18=""),"",CK18-CH18)</f>
        <v/>
      </c>
      <c r="CJ18" s="167" t="str">
        <f>IF(OR(CK18="",CF18=""),"",CK18-CF18)</f>
        <v/>
      </c>
      <c r="CK18" s="167"/>
    </row>
    <row r="19" spans="1:90 16165:16384" s="40" customFormat="1" ht="45" customHeight="1">
      <c r="A19" s="46" t="s">
        <v>188</v>
      </c>
      <c r="B19" s="168">
        <f t="shared" ref="B19:AG19" si="6">IFERROR(IF(OR(B18="",B7=""),"",B18/B7),"")</f>
        <v>9.8254076443139521E-2</v>
      </c>
      <c r="C19" s="168">
        <f t="shared" si="6"/>
        <v>6.9431849544612234E-2</v>
      </c>
      <c r="D19" s="168">
        <f t="shared" si="6"/>
        <v>8.1803042578089832E-2</v>
      </c>
      <c r="E19" s="168">
        <f t="shared" si="6"/>
        <v>6.5751105258207126E-2</v>
      </c>
      <c r="F19" s="168">
        <f t="shared" si="6"/>
        <v>7.6608115924381257E-2</v>
      </c>
      <c r="G19" s="168">
        <f t="shared" si="6"/>
        <v>3.2235294117647056E-2</v>
      </c>
      <c r="H19" s="168">
        <f t="shared" si="6"/>
        <v>4.5130469400311242E-2</v>
      </c>
      <c r="I19" s="168">
        <f t="shared" si="6"/>
        <v>6.1475656482577384E-2</v>
      </c>
      <c r="J19" s="168">
        <f t="shared" si="6"/>
        <v>8.5500917663439022E-2</v>
      </c>
      <c r="K19" s="168">
        <f t="shared" si="6"/>
        <v>5.3739256165153827E-2</v>
      </c>
      <c r="L19" s="168">
        <f t="shared" si="6"/>
        <v>6.6070419420624582E-2</v>
      </c>
      <c r="M19" s="168">
        <f t="shared" si="6"/>
        <v>5.1699977874474522E-2</v>
      </c>
      <c r="N19" s="168">
        <f t="shared" si="6"/>
        <v>6.0324107524661955E-2</v>
      </c>
      <c r="O19" s="168">
        <f t="shared" si="6"/>
        <v>5.3138519304546571E-2</v>
      </c>
      <c r="P19" s="168">
        <f t="shared" si="6"/>
        <v>5.2527751248610484E-2</v>
      </c>
      <c r="Q19" s="168">
        <f t="shared" si="6"/>
        <v>5.7798603806062922E-2</v>
      </c>
      <c r="R19" s="168">
        <f t="shared" si="6"/>
        <v>8.4778033871129366E-2</v>
      </c>
      <c r="S19" s="168">
        <f t="shared" si="6"/>
        <v>6.3779704080107608E-2</v>
      </c>
      <c r="T19" s="168">
        <f t="shared" si="6"/>
        <v>7.2749454218569404E-2</v>
      </c>
      <c r="U19" s="168">
        <f t="shared" si="6"/>
        <v>6.7271495256738437E-2</v>
      </c>
      <c r="V19" s="168">
        <f t="shared" si="6"/>
        <v>7.0763856671124087E-2</v>
      </c>
      <c r="W19" s="168">
        <f t="shared" si="6"/>
        <v>5.2574796726574217E-2</v>
      </c>
      <c r="X19" s="168">
        <f t="shared" si="6"/>
        <v>5.8621277122988522E-2</v>
      </c>
      <c r="Y19" s="168">
        <f t="shared" si="6"/>
        <v>6.4552651205420128E-2</v>
      </c>
      <c r="Z19" s="168">
        <f t="shared" si="6"/>
        <v>9.9082275104044396E-2</v>
      </c>
      <c r="AA19" s="168">
        <f t="shared" si="6"/>
        <v>5.7306147667593448E-2</v>
      </c>
      <c r="AB19" s="168">
        <f t="shared" si="6"/>
        <v>7.2624823916105807E-2</v>
      </c>
      <c r="AC19" s="168">
        <f t="shared" si="6"/>
        <v>6.5715581289895006E-2</v>
      </c>
      <c r="AD19" s="168">
        <f t="shared" si="6"/>
        <v>7.0142013762675329E-2</v>
      </c>
      <c r="AE19" s="168">
        <f t="shared" si="6"/>
        <v>5.7658427206235652E-2</v>
      </c>
      <c r="AF19" s="168">
        <f t="shared" si="6"/>
        <v>6.115135110613782E-2</v>
      </c>
      <c r="AG19" s="168">
        <f t="shared" si="6"/>
        <v>6.6153203176309031E-2</v>
      </c>
      <c r="AH19" s="168">
        <f t="shared" ref="AH19:BM19" si="7">IFERROR(IF(OR(AH18="",AH7=""),"",AH18/AH7),"")</f>
        <v>9.967538667175864E-2</v>
      </c>
      <c r="AI19" s="168">
        <f t="shared" si="7"/>
        <v>6.4803094233473982E-2</v>
      </c>
      <c r="AJ19" s="168">
        <f t="shared" si="7"/>
        <v>7.9594233417024374E-2</v>
      </c>
      <c r="AK19" s="168">
        <f t="shared" si="7"/>
        <v>7.1630354862427928E-2</v>
      </c>
      <c r="AL19" s="168">
        <f t="shared" si="7"/>
        <v>7.6858658230203783E-2</v>
      </c>
      <c r="AM19" s="168">
        <f t="shared" si="7"/>
        <v>6.4811133200795235E-2</v>
      </c>
      <c r="AN19" s="168">
        <f t="shared" si="7"/>
        <v>6.7697498812468268E-2</v>
      </c>
      <c r="AO19" s="168">
        <f t="shared" si="7"/>
        <v>7.3017683970336561E-2</v>
      </c>
      <c r="AP19" s="168">
        <f t="shared" si="7"/>
        <v>8.6030091619736071E-2</v>
      </c>
      <c r="AQ19" s="168">
        <f t="shared" si="7"/>
        <v>7.029823493609251E-2</v>
      </c>
      <c r="AR19" s="168">
        <f t="shared" si="7"/>
        <v>7.7312247039424381E-2</v>
      </c>
      <c r="AS19" s="168">
        <f t="shared" si="7"/>
        <v>5.5221768271515925E-2</v>
      </c>
      <c r="AT19" s="168">
        <f t="shared" si="7"/>
        <v>6.8203089729896388E-2</v>
      </c>
      <c r="AU19" s="168">
        <f t="shared" si="7"/>
        <v>4.8790737744531527E-2</v>
      </c>
      <c r="AV19" s="168">
        <f t="shared" si="7"/>
        <v>5.162276575729069E-2</v>
      </c>
      <c r="AW19" s="168">
        <f t="shared" si="7"/>
        <v>6.1528235362117795E-2</v>
      </c>
      <c r="AX19" s="168">
        <f t="shared" si="7"/>
        <v>7.8631827003049631E-2</v>
      </c>
      <c r="AY19" s="168">
        <f t="shared" si="7"/>
        <v>6.2473876334048543E-2</v>
      </c>
      <c r="AZ19" s="168">
        <f t="shared" si="7"/>
        <v>6.9675486152943181E-2</v>
      </c>
      <c r="BA19" s="168">
        <f t="shared" si="7"/>
        <v>5.3408455950828833E-2</v>
      </c>
      <c r="BB19" s="168">
        <f t="shared" si="7"/>
        <v>6.3187706021635176E-2</v>
      </c>
      <c r="BC19" s="168">
        <f t="shared" si="7"/>
        <v>6.5207113503291267E-2</v>
      </c>
      <c r="BD19" s="168">
        <f t="shared" si="7"/>
        <v>6.003307945194291E-2</v>
      </c>
      <c r="BE19" s="168">
        <f t="shared" si="7"/>
        <v>6.3870329278562163E-2</v>
      </c>
      <c r="BF19" s="168">
        <f t="shared" si="7"/>
        <v>9.4834501761361656E-2</v>
      </c>
      <c r="BG19" s="168">
        <f t="shared" si="7"/>
        <v>6.3450445726271634E-2</v>
      </c>
      <c r="BH19" s="168">
        <f t="shared" si="7"/>
        <v>7.6544718996478356E-2</v>
      </c>
      <c r="BI19" s="168">
        <f t="shared" si="7"/>
        <v>6.3235409732959463E-2</v>
      </c>
      <c r="BJ19" s="168">
        <f t="shared" si="7"/>
        <v>7.1792808555629362E-2</v>
      </c>
      <c r="BK19" s="168">
        <f t="shared" si="7"/>
        <v>3.8408514801583186E-2</v>
      </c>
      <c r="BL19" s="168">
        <f t="shared" si="7"/>
        <v>4.7378287791853664E-2</v>
      </c>
      <c r="BM19" s="168">
        <f t="shared" si="7"/>
        <v>5.8874816446402349E-2</v>
      </c>
      <c r="BN19" s="168">
        <f t="shared" ref="BN19:CK19" si="8">IFERROR(IF(OR(BN18="",BN7=""),"",BN18/BN7),"")</f>
        <v>9.8668647191505754E-2</v>
      </c>
      <c r="BO19" s="168">
        <f t="shared" si="8"/>
        <v>5.0176886792452829E-2</v>
      </c>
      <c r="BP19" s="168">
        <f t="shared" si="8"/>
        <v>7.0385400188000088E-2</v>
      </c>
      <c r="BQ19" s="168">
        <f t="shared" si="8"/>
        <v>5.1793639806181034E-2</v>
      </c>
      <c r="BR19" s="168">
        <f t="shared" si="8"/>
        <v>6.3688101384651488E-2</v>
      </c>
      <c r="BS19" s="168">
        <f t="shared" si="8"/>
        <v>5.4587938949008173E-2</v>
      </c>
      <c r="BT19" s="168">
        <f t="shared" si="8"/>
        <v>5.3334064187244769E-2</v>
      </c>
      <c r="BU19" s="168">
        <f t="shared" si="8"/>
        <v>6.089631154833626E-2</v>
      </c>
      <c r="BV19" s="168">
        <f t="shared" si="8"/>
        <v>7.8241375015568562E-2</v>
      </c>
      <c r="BW19" s="168">
        <f t="shared" si="8"/>
        <v>6.6970463329675045E-2</v>
      </c>
      <c r="BX19" s="168">
        <f t="shared" si="8"/>
        <v>7.2484431933121291E-2</v>
      </c>
      <c r="BY19" s="168">
        <f t="shared" si="8"/>
        <v>5.5586972457848986E-2</v>
      </c>
      <c r="BZ19" s="168">
        <f t="shared" si="8"/>
        <v>6.6269144248251213E-2</v>
      </c>
      <c r="CA19" s="168">
        <f t="shared" si="8"/>
        <v>5.6570263779289191E-2</v>
      </c>
      <c r="CB19" s="168">
        <f t="shared" si="8"/>
        <v>5.6087734084321744E-2</v>
      </c>
      <c r="CC19" s="168">
        <f t="shared" si="8"/>
        <v>6.358968068557537E-2</v>
      </c>
      <c r="CD19" s="168">
        <f t="shared" si="8"/>
        <v>0.10594727161250767</v>
      </c>
      <c r="CE19" s="168" t="str">
        <f t="shared" si="8"/>
        <v/>
      </c>
      <c r="CF19" s="168" t="str">
        <f t="shared" si="8"/>
        <v/>
      </c>
      <c r="CG19" s="168" t="str">
        <f t="shared" si="8"/>
        <v/>
      </c>
      <c r="CH19" s="168" t="str">
        <f t="shared" si="8"/>
        <v/>
      </c>
      <c r="CI19" s="168" t="str">
        <f t="shared" si="8"/>
        <v/>
      </c>
      <c r="CJ19" s="168" t="str">
        <f t="shared" si="8"/>
        <v/>
      </c>
      <c r="CK19" s="168" t="str">
        <f t="shared" si="8"/>
        <v/>
      </c>
      <c r="WWS19" s="26"/>
      <c r="WWT19" s="26"/>
      <c r="WWU19" s="26"/>
      <c r="WWV19" s="26"/>
      <c r="WWW19" s="26"/>
      <c r="WWX19" s="26"/>
      <c r="WWY19" s="26"/>
      <c r="WWZ19" s="26"/>
      <c r="WXA19" s="26"/>
      <c r="WXB19" s="26"/>
      <c r="WXC19" s="26"/>
      <c r="WXD19" s="26"/>
      <c r="WXE19" s="26"/>
      <c r="WXF19" s="26"/>
      <c r="WXG19" s="26"/>
      <c r="WXH19" s="26"/>
      <c r="WXI19" s="26"/>
      <c r="WXJ19" s="26"/>
      <c r="WXK19" s="26"/>
      <c r="WXL19" s="26"/>
      <c r="WXM19" s="26"/>
      <c r="WXN19" s="26"/>
      <c r="WXO19" s="26"/>
      <c r="WXP19" s="26"/>
      <c r="WXQ19" s="26"/>
      <c r="WXR19" s="26"/>
      <c r="WXS19" s="26"/>
      <c r="WXT19" s="26"/>
      <c r="WXU19" s="26"/>
      <c r="WXV19" s="26"/>
      <c r="WXW19" s="26"/>
      <c r="WXX19" s="26"/>
      <c r="WXY19" s="26"/>
      <c r="WXZ19" s="26"/>
      <c r="WYA19" s="26"/>
      <c r="WYB19" s="26"/>
      <c r="WYC19" s="26"/>
      <c r="WYD19" s="26"/>
      <c r="WYE19" s="26"/>
      <c r="WYF19" s="26"/>
      <c r="WYG19" s="26"/>
      <c r="WYH19" s="26"/>
      <c r="WYI19" s="26"/>
      <c r="WYJ19" s="26"/>
      <c r="WYK19" s="26"/>
      <c r="WYL19" s="26"/>
      <c r="WYM19" s="26"/>
      <c r="WYN19" s="26"/>
      <c r="WYO19" s="26"/>
      <c r="WYP19" s="26"/>
      <c r="WYQ19" s="26"/>
      <c r="WYR19" s="26"/>
      <c r="WYS19" s="26"/>
      <c r="WYT19" s="26"/>
      <c r="WYU19" s="26"/>
      <c r="WYV19" s="26"/>
      <c r="WYW19" s="26"/>
      <c r="WYX19" s="26"/>
      <c r="WYY19" s="26"/>
      <c r="WYZ19" s="26"/>
      <c r="WZA19" s="26"/>
      <c r="WZB19" s="26"/>
      <c r="WZC19" s="26"/>
      <c r="WZD19" s="26"/>
      <c r="WZE19" s="26"/>
      <c r="WZF19" s="26"/>
      <c r="WZG19" s="26"/>
      <c r="WZH19" s="26"/>
      <c r="WZI19" s="26"/>
      <c r="WZJ19" s="26"/>
      <c r="WZK19" s="26"/>
      <c r="WZL19" s="26"/>
      <c r="WZM19" s="26"/>
      <c r="WZN19" s="26"/>
      <c r="WZO19" s="26"/>
      <c r="WZP19" s="26"/>
      <c r="WZQ19" s="26"/>
      <c r="WZR19" s="26"/>
      <c r="WZS19" s="26"/>
      <c r="WZT19" s="26"/>
      <c r="WZU19" s="26"/>
      <c r="WZV19" s="26"/>
      <c r="WZW19" s="26"/>
      <c r="WZX19" s="26"/>
      <c r="WZY19" s="26"/>
      <c r="WZZ19" s="26"/>
      <c r="XAA19" s="26"/>
      <c r="XAB19" s="26"/>
      <c r="XAC19" s="26"/>
      <c r="XAD19" s="26"/>
      <c r="XAE19" s="26"/>
      <c r="XAF19" s="26"/>
      <c r="XAG19" s="26"/>
      <c r="XAH19" s="26"/>
      <c r="XAI19" s="26"/>
      <c r="XAJ19" s="26"/>
      <c r="XAK19" s="26"/>
      <c r="XAL19" s="26"/>
      <c r="XAM19" s="26"/>
      <c r="XAN19" s="26"/>
      <c r="XAO19" s="26"/>
      <c r="XAP19" s="26"/>
      <c r="XAQ19" s="26"/>
      <c r="XAR19" s="26"/>
      <c r="XAS19" s="26"/>
      <c r="XAT19" s="26"/>
      <c r="XAU19" s="26"/>
      <c r="XAV19" s="26"/>
      <c r="XAW19" s="26"/>
      <c r="XAX19" s="26"/>
      <c r="XAY19" s="26"/>
      <c r="XAZ19" s="26"/>
      <c r="XBA19" s="26"/>
      <c r="XBB19" s="26"/>
      <c r="XBC19" s="26"/>
      <c r="XBD19" s="26"/>
      <c r="XBE19" s="26"/>
      <c r="XBF19" s="26"/>
      <c r="XBG19" s="26"/>
      <c r="XBH19" s="26"/>
      <c r="XBI19" s="26"/>
      <c r="XBJ19" s="26"/>
      <c r="XBK19" s="26"/>
      <c r="XBL19" s="26"/>
      <c r="XBM19" s="26"/>
      <c r="XBN19" s="26"/>
      <c r="XBO19" s="26"/>
      <c r="XBP19" s="26"/>
      <c r="XBQ19" s="26"/>
      <c r="XBR19" s="26"/>
      <c r="XBS19" s="26"/>
      <c r="XBT19" s="26"/>
      <c r="XBU19" s="26"/>
      <c r="XBV19" s="26"/>
      <c r="XBW19" s="26"/>
      <c r="XBX19" s="26"/>
      <c r="XBY19" s="26"/>
      <c r="XBZ19" s="26"/>
      <c r="XCA19" s="26"/>
      <c r="XCB19" s="26"/>
      <c r="XCC19" s="26"/>
      <c r="XCD19" s="26"/>
      <c r="XCE19" s="26"/>
      <c r="XCF19" s="26"/>
      <c r="XCG19" s="26"/>
      <c r="XCH19" s="26"/>
      <c r="XCI19" s="26"/>
      <c r="XCJ19" s="26"/>
      <c r="XCK19" s="26"/>
      <c r="XCL19" s="26"/>
      <c r="XCM19" s="26"/>
      <c r="XCN19" s="26"/>
      <c r="XCO19" s="26"/>
      <c r="XCP19" s="26"/>
      <c r="XCQ19" s="26"/>
      <c r="XCR19" s="26"/>
      <c r="XCS19" s="26"/>
      <c r="XCT19" s="26"/>
      <c r="XCU19" s="26"/>
      <c r="XCV19" s="26"/>
      <c r="XCW19" s="26"/>
      <c r="XCX19" s="26"/>
      <c r="XCY19" s="26"/>
      <c r="XCZ19" s="26"/>
      <c r="XDA19" s="26"/>
      <c r="XDB19" s="26"/>
      <c r="XDC19" s="26"/>
      <c r="XDD19" s="26"/>
      <c r="XDE19" s="26"/>
      <c r="XDF19" s="26"/>
      <c r="XDG19" s="26"/>
      <c r="XDH19" s="26"/>
      <c r="XDI19" s="26"/>
      <c r="XDJ19" s="26"/>
      <c r="XDK19" s="26"/>
      <c r="XDL19" s="26"/>
      <c r="XDM19" s="26"/>
      <c r="XDN19" s="26"/>
      <c r="XDO19" s="26"/>
      <c r="XDP19" s="26"/>
      <c r="XDQ19" s="26"/>
      <c r="XDR19" s="26"/>
      <c r="XDS19" s="26"/>
      <c r="XDT19" s="26"/>
      <c r="XDU19" s="26"/>
      <c r="XDV19" s="26"/>
      <c r="XDW19" s="26"/>
      <c r="XDX19" s="26"/>
      <c r="XDY19" s="26"/>
      <c r="XDZ19" s="26"/>
      <c r="XEA19" s="26"/>
      <c r="XEB19" s="26"/>
      <c r="XEC19" s="26"/>
      <c r="XED19" s="26"/>
      <c r="XEE19" s="26"/>
      <c r="XEF19" s="26"/>
      <c r="XEG19" s="26"/>
      <c r="XEH19" s="26"/>
      <c r="XEI19" s="26"/>
      <c r="XEJ19" s="26"/>
      <c r="XEK19" s="26"/>
      <c r="XEL19" s="26"/>
      <c r="XEM19" s="26"/>
      <c r="XEN19" s="26"/>
      <c r="XEO19" s="26"/>
      <c r="XEP19" s="26"/>
      <c r="XEQ19" s="26"/>
      <c r="XER19" s="26"/>
      <c r="XES19" s="26"/>
      <c r="XET19" s="26"/>
      <c r="XEU19" s="26"/>
      <c r="XEV19" s="26"/>
      <c r="XEW19" s="26"/>
      <c r="XEX19" s="26"/>
      <c r="XEY19" s="26"/>
      <c r="XEZ19" s="26"/>
      <c r="XFA19" s="26"/>
      <c r="XFB19" s="26"/>
      <c r="XFC19" s="26"/>
      <c r="XFD19" s="26"/>
    </row>
    <row r="20" spans="1:90 16165:16384" s="31" customFormat="1" ht="45" customHeight="1">
      <c r="A20" s="186" t="s">
        <v>597</v>
      </c>
      <c r="B20" s="169"/>
      <c r="C20" s="169" t="str">
        <f>IF(OR(D20="",B20=""),"",D20-B20)</f>
        <v/>
      </c>
      <c r="D20" s="169"/>
      <c r="E20" s="169" t="str">
        <f>IF(OR(F20="",D20=""),"",F20-D20)</f>
        <v/>
      </c>
      <c r="F20" s="169"/>
      <c r="G20" s="169" t="str">
        <f>IF(OR(I20="",F20=""),"",I20-F20)</f>
        <v/>
      </c>
      <c r="H20" s="169" t="str">
        <f>IF(OR(I20="",D20=""),"",I20-D20)</f>
        <v/>
      </c>
      <c r="I20" s="169">
        <v>3267</v>
      </c>
      <c r="J20" s="169"/>
      <c r="K20" s="169" t="str">
        <f>IF(OR(L20="",J20=""),"",L20-J20)</f>
        <v/>
      </c>
      <c r="L20" s="169"/>
      <c r="M20" s="169" t="str">
        <f>IF(OR(N20="",L20=""),"",N20-L20)</f>
        <v/>
      </c>
      <c r="N20" s="169"/>
      <c r="O20" s="169" t="str">
        <f>IF(OR(Q20="",N20=""),"",Q20-N20)</f>
        <v/>
      </c>
      <c r="P20" s="169" t="str">
        <f>IF(OR(Q20="",L20=""),"",Q20-L20)</f>
        <v/>
      </c>
      <c r="Q20" s="169">
        <v>2727</v>
      </c>
      <c r="R20" s="169"/>
      <c r="S20" s="169" t="str">
        <f>IF(OR(T20="",R20=""),"",T20-R20)</f>
        <v/>
      </c>
      <c r="T20" s="169"/>
      <c r="U20" s="169" t="str">
        <f>IF(OR(V20="",T20=""),"",V20-T20)</f>
        <v/>
      </c>
      <c r="V20" s="169"/>
      <c r="W20" s="169" t="str">
        <f>IF(OR(Y20="",V20=""),"",Y20-V20)</f>
        <v/>
      </c>
      <c r="X20" s="169" t="str">
        <f>IF(OR(Y20="",T20=""),"",Y20-T20)</f>
        <v/>
      </c>
      <c r="Y20" s="169">
        <v>2800</v>
      </c>
      <c r="Z20" s="169"/>
      <c r="AA20" s="169" t="str">
        <f>IF(OR(AB20="",Z20=""),"",AB20-Z20)</f>
        <v/>
      </c>
      <c r="AB20" s="169"/>
      <c r="AC20" s="169" t="str">
        <f>IF(OR(AD20="",AB20=""),"",AD20-AB20)</f>
        <v/>
      </c>
      <c r="AD20" s="169"/>
      <c r="AE20" s="169" t="str">
        <f>IF(OR(AG20="",AD20=""),"",AG20-AD20)</f>
        <v/>
      </c>
      <c r="AF20" s="169" t="str">
        <f>IF(OR(AG20="",AB20=""),"",AG20-AB20)</f>
        <v/>
      </c>
      <c r="AG20" s="169">
        <v>5713</v>
      </c>
      <c r="AH20" s="169"/>
      <c r="AI20" s="169" t="str">
        <f>IF(OR(AJ20="",AH20=""),"",AJ20-AH20)</f>
        <v/>
      </c>
      <c r="AJ20" s="169"/>
      <c r="AK20" s="169" t="str">
        <f>IF(OR(AL20="",AJ20=""),"",AL20-AJ20)</f>
        <v/>
      </c>
      <c r="AL20" s="169"/>
      <c r="AM20" s="169" t="str">
        <f>IF(OR(AO20="",AL20=""),"",AO20-AL20)</f>
        <v/>
      </c>
      <c r="AN20" s="169" t="str">
        <f>IF(OR(AO20="",AJ20=""),"",AO20-AJ20)</f>
        <v/>
      </c>
      <c r="AO20" s="169">
        <v>7564</v>
      </c>
      <c r="AP20" s="169"/>
      <c r="AQ20" s="169" t="str">
        <f>IF(OR(AR20="",AP20=""),"",AR20-AP20)</f>
        <v/>
      </c>
      <c r="AR20" s="169"/>
      <c r="AS20" s="169" t="str">
        <f>IF(OR(AT20="",AR20=""),"",AT20-AR20)</f>
        <v/>
      </c>
      <c r="AT20" s="169"/>
      <c r="AU20" s="169" t="str">
        <f>IF(OR(AW20="",AT20=""),"",AW20-AT20)</f>
        <v/>
      </c>
      <c r="AV20" s="169" t="str">
        <f>IF(OR(AW20="",AR20=""),"",AW20-AR20)</f>
        <v/>
      </c>
      <c r="AW20" s="169">
        <v>6893</v>
      </c>
      <c r="AX20" s="169"/>
      <c r="AY20" s="169" t="str">
        <f>IF(OR(AZ20="",AX20=""),"",AZ20-AX20)</f>
        <v/>
      </c>
      <c r="AZ20" s="169"/>
      <c r="BA20" s="169" t="str">
        <f>IF(OR(BB20="",AZ20=""),"",BB20-AZ20)</f>
        <v/>
      </c>
      <c r="BB20" s="169"/>
      <c r="BC20" s="169" t="str">
        <f>IF(OR(BE20="",BB20=""),"",BE20-BB20)</f>
        <v/>
      </c>
      <c r="BD20" s="169" t="str">
        <f>IF(OR(BE20="",AZ20=""),"",BE20-AZ20)</f>
        <v/>
      </c>
      <c r="BE20" s="169">
        <v>3665</v>
      </c>
      <c r="BF20" s="169"/>
      <c r="BG20" s="169" t="str">
        <f>IF(OR(BH20="",BF20=""),"",BH20-BF20)</f>
        <v/>
      </c>
      <c r="BH20" s="169"/>
      <c r="BI20" s="169" t="str">
        <f>IF(OR(BJ20="",BH20=""),"",BJ20-BH20)</f>
        <v/>
      </c>
      <c r="BJ20" s="169"/>
      <c r="BK20" s="169" t="str">
        <f>IF(OR(BM20="",BJ20=""),"",BM20-BJ20)</f>
        <v/>
      </c>
      <c r="BL20" s="169" t="str">
        <f>IF(OR(BM20="",BH20=""),"",BM20-BH20)</f>
        <v/>
      </c>
      <c r="BM20" s="169">
        <v>5560</v>
      </c>
      <c r="BN20" s="169"/>
      <c r="BO20" s="169" t="str">
        <f>IF(OR(BP20="",BN20=""),"",BP20-BN20)</f>
        <v/>
      </c>
      <c r="BP20" s="169"/>
      <c r="BQ20" s="169" t="str">
        <f>IF(OR(BR20="",BP20=""),"",BR20-BP20)</f>
        <v/>
      </c>
      <c r="BR20" s="169"/>
      <c r="BS20" s="169" t="str">
        <f>IF(OR(BU20="",BR20=""),"",BU20-BR20)</f>
        <v/>
      </c>
      <c r="BT20" s="169" t="str">
        <f>IF(OR(BU20="",BP20=""),"",BU20-BP20)</f>
        <v/>
      </c>
      <c r="BU20" s="169">
        <v>7030</v>
      </c>
      <c r="BV20" s="169"/>
      <c r="BW20" s="169" t="str">
        <f>IF(OR(BX20="",BV20=""),"",BX20-BV20)</f>
        <v/>
      </c>
      <c r="BX20" s="169"/>
      <c r="BY20" s="169" t="str">
        <f>IF(OR(BZ20="",BX20=""),"",BZ20-BX20)</f>
        <v/>
      </c>
      <c r="BZ20" s="169"/>
      <c r="CA20" s="169" t="str">
        <f>IF(OR(CC20="",BZ20=""),"",CC20-BZ20)</f>
        <v/>
      </c>
      <c r="CB20" s="169" t="str">
        <f>IF(OR(CC20="",BX20=""),"",CC20-BX20)</f>
        <v/>
      </c>
      <c r="CC20" s="169">
        <v>20182</v>
      </c>
      <c r="CD20" s="169"/>
      <c r="CE20" s="169" t="str">
        <f>IF(OR(CF20="",CD20=""),"",CF20-CD20)</f>
        <v/>
      </c>
      <c r="CF20" s="169"/>
      <c r="CG20" s="169" t="str">
        <f>IF(OR(CH20="",CF20=""),"",CH20-CF20)</f>
        <v/>
      </c>
      <c r="CH20" s="169"/>
      <c r="CI20" s="169" t="str">
        <f>IF(OR(CK20="",CH20=""),"",CK20-CH20)</f>
        <v/>
      </c>
      <c r="CJ20" s="169" t="str">
        <f>IF(OR(CK20="",CF20=""),"",CK20-CF20)</f>
        <v/>
      </c>
      <c r="CK20" s="169"/>
      <c r="WWS20" s="26"/>
      <c r="WWT20" s="26"/>
      <c r="WWU20" s="26"/>
      <c r="WWV20" s="26"/>
      <c r="WWW20" s="26"/>
      <c r="WWX20" s="26"/>
      <c r="WWY20" s="26"/>
      <c r="WWZ20" s="26"/>
      <c r="WXA20" s="26"/>
      <c r="WXB20" s="26"/>
      <c r="WXC20" s="26"/>
      <c r="WXD20" s="26"/>
      <c r="WXE20" s="26"/>
      <c r="WXF20" s="26"/>
      <c r="WXG20" s="26"/>
      <c r="WXH20" s="26"/>
      <c r="WXI20" s="26"/>
      <c r="WXJ20" s="26"/>
      <c r="WXK20" s="26"/>
      <c r="WXL20" s="26"/>
      <c r="WXM20" s="26"/>
      <c r="WXN20" s="26"/>
      <c r="WXO20" s="26"/>
      <c r="WXP20" s="26"/>
      <c r="WXQ20" s="26"/>
      <c r="WXR20" s="26"/>
      <c r="WXS20" s="26"/>
      <c r="WXT20" s="26"/>
      <c r="WXU20" s="26"/>
      <c r="WXV20" s="26"/>
      <c r="WXW20" s="26"/>
      <c r="WXX20" s="26"/>
      <c r="WXY20" s="26"/>
      <c r="WXZ20" s="26"/>
      <c r="WYA20" s="26"/>
      <c r="WYB20" s="26"/>
      <c r="WYC20" s="26"/>
      <c r="WYD20" s="26"/>
      <c r="WYE20" s="26"/>
      <c r="WYF20" s="26"/>
      <c r="WYG20" s="26"/>
      <c r="WYH20" s="26"/>
      <c r="WYI20" s="26"/>
      <c r="WYJ20" s="26"/>
      <c r="WYK20" s="26"/>
      <c r="WYL20" s="26"/>
      <c r="WYM20" s="26"/>
      <c r="WYN20" s="26"/>
      <c r="WYO20" s="26"/>
      <c r="WYP20" s="26"/>
      <c r="WYQ20" s="26"/>
      <c r="WYR20" s="26"/>
      <c r="WYS20" s="26"/>
      <c r="WYT20" s="26"/>
      <c r="WYU20" s="26"/>
      <c r="WYV20" s="26"/>
      <c r="WYW20" s="26"/>
      <c r="WYX20" s="26"/>
      <c r="WYY20" s="26"/>
      <c r="WYZ20" s="26"/>
      <c r="WZA20" s="26"/>
      <c r="WZB20" s="26"/>
      <c r="WZC20" s="26"/>
      <c r="WZD20" s="26"/>
      <c r="WZE20" s="26"/>
      <c r="WZF20" s="26"/>
      <c r="WZG20" s="26"/>
      <c r="WZH20" s="26"/>
      <c r="WZI20" s="26"/>
      <c r="WZJ20" s="26"/>
      <c r="WZK20" s="26"/>
      <c r="WZL20" s="26"/>
      <c r="WZM20" s="26"/>
      <c r="WZN20" s="26"/>
      <c r="WZO20" s="26"/>
      <c r="WZP20" s="26"/>
      <c r="WZQ20" s="26"/>
      <c r="WZR20" s="26"/>
      <c r="WZS20" s="26"/>
      <c r="WZT20" s="26"/>
      <c r="WZU20" s="26"/>
      <c r="WZV20" s="26"/>
      <c r="WZW20" s="26"/>
      <c r="WZX20" s="26"/>
      <c r="WZY20" s="26"/>
      <c r="WZZ20" s="26"/>
      <c r="XAA20" s="26"/>
      <c r="XAB20" s="26"/>
      <c r="XAC20" s="26"/>
      <c r="XAD20" s="26"/>
      <c r="XAE20" s="26"/>
      <c r="XAF20" s="26"/>
      <c r="XAG20" s="26"/>
      <c r="XAH20" s="26"/>
      <c r="XAI20" s="26"/>
      <c r="XAJ20" s="26"/>
      <c r="XAK20" s="26"/>
      <c r="XAL20" s="26"/>
      <c r="XAM20" s="26"/>
      <c r="XAN20" s="26"/>
      <c r="XAO20" s="26"/>
      <c r="XAP20" s="26"/>
      <c r="XAQ20" s="26"/>
      <c r="XAR20" s="26"/>
      <c r="XAS20" s="26"/>
      <c r="XAT20" s="26"/>
      <c r="XAU20" s="26"/>
      <c r="XAV20" s="26"/>
      <c r="XAW20" s="26"/>
      <c r="XAX20" s="26"/>
      <c r="XAY20" s="26"/>
      <c r="XAZ20" s="26"/>
      <c r="XBA20" s="26"/>
      <c r="XBB20" s="26"/>
      <c r="XBC20" s="26"/>
      <c r="XBD20" s="26"/>
      <c r="XBE20" s="26"/>
      <c r="XBF20" s="26"/>
      <c r="XBG20" s="26"/>
      <c r="XBH20" s="26"/>
      <c r="XBI20" s="26"/>
      <c r="XBJ20" s="26"/>
      <c r="XBK20" s="26"/>
      <c r="XBL20" s="26"/>
      <c r="XBM20" s="26"/>
      <c r="XBN20" s="26"/>
      <c r="XBO20" s="26"/>
      <c r="XBP20" s="26"/>
      <c r="XBQ20" s="26"/>
      <c r="XBR20" s="26"/>
      <c r="XBS20" s="26"/>
      <c r="XBT20" s="26"/>
      <c r="XBU20" s="26"/>
      <c r="XBV20" s="26"/>
      <c r="XBW20" s="26"/>
      <c r="XBX20" s="26"/>
      <c r="XBY20" s="26"/>
      <c r="XBZ20" s="26"/>
      <c r="XCA20" s="26"/>
      <c r="XCB20" s="26"/>
      <c r="XCC20" s="26"/>
      <c r="XCD20" s="26"/>
      <c r="XCE20" s="26"/>
      <c r="XCF20" s="26"/>
      <c r="XCG20" s="26"/>
      <c r="XCH20" s="26"/>
      <c r="XCI20" s="26"/>
      <c r="XCJ20" s="26"/>
      <c r="XCK20" s="26"/>
      <c r="XCL20" s="26"/>
      <c r="XCM20" s="26"/>
      <c r="XCN20" s="26"/>
      <c r="XCO20" s="26"/>
      <c r="XCP20" s="26"/>
      <c r="XCQ20" s="26"/>
      <c r="XCR20" s="26"/>
      <c r="XCS20" s="26"/>
      <c r="XCT20" s="26"/>
      <c r="XCU20" s="26"/>
      <c r="XCV20" s="26"/>
      <c r="XCW20" s="26"/>
      <c r="XCX20" s="26"/>
      <c r="XCY20" s="26"/>
      <c r="XCZ20" s="26"/>
      <c r="XDA20" s="26"/>
      <c r="XDB20" s="26"/>
      <c r="XDC20" s="26"/>
      <c r="XDD20" s="26"/>
      <c r="XDE20" s="26"/>
      <c r="XDF20" s="26"/>
      <c r="XDG20" s="26"/>
      <c r="XDH20" s="26"/>
      <c r="XDI20" s="26"/>
      <c r="XDJ20" s="26"/>
      <c r="XDK20" s="26"/>
      <c r="XDL20" s="26"/>
      <c r="XDM20" s="26"/>
      <c r="XDN20" s="26"/>
      <c r="XDO20" s="26"/>
      <c r="XDP20" s="26"/>
      <c r="XDQ20" s="26"/>
      <c r="XDR20" s="26"/>
      <c r="XDS20" s="26"/>
      <c r="XDT20" s="26"/>
      <c r="XDU20" s="26"/>
      <c r="XDV20" s="26"/>
      <c r="XDW20" s="26"/>
      <c r="XDX20" s="26"/>
      <c r="XDY20" s="26"/>
      <c r="XDZ20" s="26"/>
      <c r="XEA20" s="26"/>
      <c r="XEB20" s="26"/>
      <c r="XEC20" s="26"/>
      <c r="XED20" s="26"/>
      <c r="XEE20" s="26"/>
      <c r="XEF20" s="26"/>
      <c r="XEG20" s="26"/>
      <c r="XEH20" s="26"/>
      <c r="XEI20" s="26"/>
      <c r="XEJ20" s="26"/>
      <c r="XEK20" s="26"/>
      <c r="XEL20" s="26"/>
      <c r="XEM20" s="26"/>
      <c r="XEN20" s="26"/>
      <c r="XEO20" s="26"/>
      <c r="XEP20" s="26"/>
      <c r="XEQ20" s="26"/>
      <c r="XER20" s="26"/>
      <c r="XES20" s="26"/>
      <c r="XET20" s="26"/>
      <c r="XEU20" s="26"/>
      <c r="XEV20" s="26"/>
      <c r="XEW20" s="26"/>
      <c r="XEX20" s="26"/>
      <c r="XEY20" s="26"/>
      <c r="XEZ20" s="26"/>
      <c r="XFA20" s="26"/>
      <c r="XFB20" s="26"/>
      <c r="XFC20" s="26"/>
      <c r="XFD20" s="26"/>
    </row>
    <row r="21" spans="1:90 16165:16384" s="31" customFormat="1" ht="45" customHeight="1">
      <c r="A21" s="39" t="s">
        <v>190</v>
      </c>
      <c r="B21" s="170">
        <v>712</v>
      </c>
      <c r="C21" s="170">
        <f>IF(OR(D21="",B21=""),"",D21-B21)</f>
        <v>549</v>
      </c>
      <c r="D21" s="170">
        <v>1261</v>
      </c>
      <c r="E21" s="170">
        <f>IF(OR(F21="",D21=""),"",F21-D21)</f>
        <v>599</v>
      </c>
      <c r="F21" s="170">
        <v>1860</v>
      </c>
      <c r="G21" s="170">
        <f>IF(OR(I21="",F21=""),"",I21-F21)</f>
        <v>665</v>
      </c>
      <c r="H21" s="170">
        <f>IF(OR(I21="",D21=""),"",I21-D21)</f>
        <v>1264</v>
      </c>
      <c r="I21" s="170">
        <v>2525</v>
      </c>
      <c r="J21" s="170">
        <v>643</v>
      </c>
      <c r="K21" s="170">
        <f>IF(OR(L21="",J21=""),"",L21-J21)</f>
        <v>650</v>
      </c>
      <c r="L21" s="170">
        <v>1293</v>
      </c>
      <c r="M21" s="170">
        <f>IF(OR(N21="",L21=""),"",N21-L21)</f>
        <v>657</v>
      </c>
      <c r="N21" s="170">
        <v>1950</v>
      </c>
      <c r="O21" s="170">
        <f>IF(OR(Q21="",N21=""),"",Q21-N21)</f>
        <v>718</v>
      </c>
      <c r="P21" s="170">
        <f>IF(OR(Q21="",L21=""),"",Q21-L21)</f>
        <v>1375</v>
      </c>
      <c r="Q21" s="170">
        <v>2668</v>
      </c>
      <c r="R21" s="170">
        <v>642</v>
      </c>
      <c r="S21" s="170">
        <f>IF(OR(T21="",R21=""),"",T21-R21)</f>
        <v>678</v>
      </c>
      <c r="T21" s="170">
        <v>1320</v>
      </c>
      <c r="U21" s="170">
        <f>IF(OR(V21="",T21=""),"",V21-T21)</f>
        <v>663</v>
      </c>
      <c r="V21" s="170">
        <v>1983</v>
      </c>
      <c r="W21" s="170">
        <f>IF(OR(Y21="",V21=""),"",Y21-V21)</f>
        <v>772</v>
      </c>
      <c r="X21" s="170">
        <f>IF(OR(Y21="",T21=""),"",Y21-T21)</f>
        <v>1435</v>
      </c>
      <c r="Y21" s="170">
        <v>2755</v>
      </c>
      <c r="Z21" s="170">
        <v>687</v>
      </c>
      <c r="AA21" s="170">
        <f>IF(OR(AB21="",Z21=""),"",AB21-Z21)</f>
        <v>765</v>
      </c>
      <c r="AB21" s="170">
        <v>1452</v>
      </c>
      <c r="AC21" s="170">
        <f>IF(OR(AD21="",AB21=""),"",AD21-AB21)</f>
        <v>779</v>
      </c>
      <c r="AD21" s="170">
        <v>2231</v>
      </c>
      <c r="AE21" s="170">
        <f>IF(OR(AG21="",AD21=""),"",AG21-AD21)</f>
        <v>960</v>
      </c>
      <c r="AF21" s="170">
        <f>IF(OR(AG21="",AB21=""),"",AG21-AB21)</f>
        <v>1739</v>
      </c>
      <c r="AG21" s="170">
        <v>3191</v>
      </c>
      <c r="AH21" s="170">
        <v>824</v>
      </c>
      <c r="AI21" s="170">
        <f>IF(OR(AJ21="",AH21=""),"",AJ21-AH21)</f>
        <v>893</v>
      </c>
      <c r="AJ21" s="170">
        <v>1717</v>
      </c>
      <c r="AK21" s="170">
        <f>IF(OR(AL21="",AJ21=""),"",AL21-AJ21)</f>
        <v>885</v>
      </c>
      <c r="AL21" s="170">
        <v>2602</v>
      </c>
      <c r="AM21" s="170">
        <f>IF(OR(AO21="",AL21=""),"",AO21-AL21)</f>
        <v>1024</v>
      </c>
      <c r="AN21" s="170">
        <f>IF(OR(AO21="",AJ21=""),"",AO21-AJ21)</f>
        <v>1909</v>
      </c>
      <c r="AO21" s="170">
        <v>3626</v>
      </c>
      <c r="AP21" s="170">
        <v>872</v>
      </c>
      <c r="AQ21" s="170">
        <f>IF(OR(AR21="",AP21=""),"",AR21-AP21)</f>
        <v>936</v>
      </c>
      <c r="AR21" s="170">
        <v>1808</v>
      </c>
      <c r="AS21" s="170">
        <f>IF(OR(AT21="",AR21=""),"",AT21-AR21)</f>
        <v>1009</v>
      </c>
      <c r="AT21" s="170">
        <v>2817</v>
      </c>
      <c r="AU21" s="170">
        <f>IF(OR(AW21="",AT21=""),"",AW21-AT21)</f>
        <v>1288</v>
      </c>
      <c r="AV21" s="170">
        <f>IF(OR(AW21="",AR21=""),"",AW21-AR21)</f>
        <v>2297</v>
      </c>
      <c r="AW21" s="170">
        <v>4105</v>
      </c>
      <c r="AX21" s="170">
        <v>1113</v>
      </c>
      <c r="AY21" s="170">
        <f>IF(OR(AZ21="",AX21=""),"",AZ21-AX21)</f>
        <v>1145</v>
      </c>
      <c r="AZ21" s="170">
        <v>2258</v>
      </c>
      <c r="BA21" s="170">
        <f>IF(OR(BB21="",AZ21=""),"",BB21-AZ21)</f>
        <v>1175</v>
      </c>
      <c r="BB21" s="170">
        <v>3433</v>
      </c>
      <c r="BC21" s="170">
        <f>IF(OR(BE21="",BB21=""),"",BE21-BB21)</f>
        <v>1240</v>
      </c>
      <c r="BD21" s="170">
        <f>IF(OR(BE21="",AZ21=""),"",BE21-AZ21)</f>
        <v>2415</v>
      </c>
      <c r="BE21" s="170">
        <v>4673</v>
      </c>
      <c r="BF21" s="170">
        <v>1045</v>
      </c>
      <c r="BG21" s="170">
        <f>IF(OR(BH21="",BF21=""),"",BH21-BF21)</f>
        <v>1205</v>
      </c>
      <c r="BH21" s="170">
        <v>2250</v>
      </c>
      <c r="BI21" s="170">
        <f>IF(OR(BJ21="",BH21=""),"",BJ21-BH21)</f>
        <v>1047</v>
      </c>
      <c r="BJ21" s="170">
        <v>3297</v>
      </c>
      <c r="BK21" s="170">
        <f>IF(OR(BM21="",BJ21=""),"",BM21-BJ21)</f>
        <v>1353</v>
      </c>
      <c r="BL21" s="170">
        <f>IF(OR(BM21="",BH21=""),"",BM21-BH21)</f>
        <v>2400</v>
      </c>
      <c r="BM21" s="170">
        <v>4650</v>
      </c>
      <c r="BN21" s="170">
        <v>1082</v>
      </c>
      <c r="BO21" s="170">
        <f>IF(OR(BP21="",BN21=""),"",BP21-BN21)</f>
        <v>1317</v>
      </c>
      <c r="BP21" s="170">
        <v>2399</v>
      </c>
      <c r="BQ21" s="170">
        <f>IF(OR(BR21="",BP21=""),"",BR21-BP21)</f>
        <v>973</v>
      </c>
      <c r="BR21" s="170">
        <v>3372</v>
      </c>
      <c r="BS21" s="170">
        <f>IF(OR(BU21="",BR21=""),"",BU21-BR21)</f>
        <v>1553</v>
      </c>
      <c r="BT21" s="170">
        <f>IF(OR(BU21="",BP21=""),"",BU21-BP21)</f>
        <v>2526</v>
      </c>
      <c r="BU21" s="170">
        <v>4925</v>
      </c>
      <c r="BV21" s="170">
        <v>1154</v>
      </c>
      <c r="BW21" s="170">
        <f>IF(OR(BX21="",BV21=""),"",BX21-BV21)</f>
        <v>1304</v>
      </c>
      <c r="BX21" s="170">
        <v>2458</v>
      </c>
      <c r="BY21" s="170">
        <f>IF(OR(BZ21="",BX21=""),"",BZ21-BX21)</f>
        <v>1309</v>
      </c>
      <c r="BZ21" s="170">
        <v>3767</v>
      </c>
      <c r="CA21" s="170">
        <f>IF(OR(CC21="",BZ21=""),"",CC21-BZ21)</f>
        <v>1602</v>
      </c>
      <c r="CB21" s="170">
        <f>IF(OR(CC21="",BX21=""),"",CC21-BX21)</f>
        <v>2911</v>
      </c>
      <c r="CC21" s="170">
        <v>5369</v>
      </c>
      <c r="CD21" s="170">
        <v>1338</v>
      </c>
      <c r="CE21" s="170" t="str">
        <f>IF(OR(CF21="",CD21=""),"",CF21-CD21)</f>
        <v/>
      </c>
      <c r="CF21" s="170"/>
      <c r="CG21" s="170" t="str">
        <f>IF(OR(CH21="",CF21=""),"",CH21-CF21)</f>
        <v/>
      </c>
      <c r="CH21" s="170"/>
      <c r="CI21" s="170" t="str">
        <f>IF(OR(CK21="",CH21=""),"",CK21-CH21)</f>
        <v/>
      </c>
      <c r="CJ21" s="170" t="str">
        <f>IF(OR(CK21="",CF21=""),"",CK21-CF21)</f>
        <v/>
      </c>
      <c r="CK21" s="170"/>
      <c r="WWS21" s="26"/>
      <c r="WWT21" s="26"/>
      <c r="WWU21" s="26"/>
      <c r="WWV21" s="26"/>
      <c r="WWW21" s="26"/>
      <c r="WWX21" s="26"/>
      <c r="WWY21" s="26"/>
      <c r="WWZ21" s="26"/>
      <c r="WXA21" s="26"/>
      <c r="WXB21" s="26"/>
      <c r="WXC21" s="26"/>
      <c r="WXD21" s="26"/>
      <c r="WXE21" s="26"/>
      <c r="WXF21" s="26"/>
      <c r="WXG21" s="26"/>
      <c r="WXH21" s="26"/>
      <c r="WXI21" s="26"/>
      <c r="WXJ21" s="26"/>
      <c r="WXK21" s="26"/>
      <c r="WXL21" s="26"/>
      <c r="WXM21" s="26"/>
      <c r="WXN21" s="26"/>
      <c r="WXO21" s="26"/>
      <c r="WXP21" s="26"/>
      <c r="WXQ21" s="26"/>
      <c r="WXR21" s="26"/>
      <c r="WXS21" s="26"/>
      <c r="WXT21" s="26"/>
      <c r="WXU21" s="26"/>
      <c r="WXV21" s="26"/>
      <c r="WXW21" s="26"/>
      <c r="WXX21" s="26"/>
      <c r="WXY21" s="26"/>
      <c r="WXZ21" s="26"/>
      <c r="WYA21" s="26"/>
      <c r="WYB21" s="26"/>
      <c r="WYC21" s="26"/>
      <c r="WYD21" s="26"/>
      <c r="WYE21" s="26"/>
      <c r="WYF21" s="26"/>
      <c r="WYG21" s="26"/>
      <c r="WYH21" s="26"/>
      <c r="WYI21" s="26"/>
      <c r="WYJ21" s="26"/>
      <c r="WYK21" s="26"/>
      <c r="WYL21" s="26"/>
      <c r="WYM21" s="26"/>
      <c r="WYN21" s="26"/>
      <c r="WYO21" s="26"/>
      <c r="WYP21" s="26"/>
      <c r="WYQ21" s="26"/>
      <c r="WYR21" s="26"/>
      <c r="WYS21" s="26"/>
      <c r="WYT21" s="26"/>
      <c r="WYU21" s="26"/>
      <c r="WYV21" s="26"/>
      <c r="WYW21" s="26"/>
      <c r="WYX21" s="26"/>
      <c r="WYY21" s="26"/>
      <c r="WYZ21" s="26"/>
      <c r="WZA21" s="26"/>
      <c r="WZB21" s="26"/>
      <c r="WZC21" s="26"/>
      <c r="WZD21" s="26"/>
      <c r="WZE21" s="26"/>
      <c r="WZF21" s="26"/>
      <c r="WZG21" s="26"/>
      <c r="WZH21" s="26"/>
      <c r="WZI21" s="26"/>
      <c r="WZJ21" s="26"/>
      <c r="WZK21" s="26"/>
      <c r="WZL21" s="26"/>
      <c r="WZM21" s="26"/>
      <c r="WZN21" s="26"/>
      <c r="WZO21" s="26"/>
      <c r="WZP21" s="26"/>
      <c r="WZQ21" s="26"/>
      <c r="WZR21" s="26"/>
      <c r="WZS21" s="26"/>
      <c r="WZT21" s="26"/>
      <c r="WZU21" s="26"/>
      <c r="WZV21" s="26"/>
      <c r="WZW21" s="26"/>
      <c r="WZX21" s="26"/>
      <c r="WZY21" s="26"/>
      <c r="WZZ21" s="26"/>
      <c r="XAA21" s="26"/>
      <c r="XAB21" s="26"/>
      <c r="XAC21" s="26"/>
      <c r="XAD21" s="26"/>
      <c r="XAE21" s="26"/>
      <c r="XAF21" s="26"/>
      <c r="XAG21" s="26"/>
      <c r="XAH21" s="26"/>
      <c r="XAI21" s="26"/>
      <c r="XAJ21" s="26"/>
      <c r="XAK21" s="26"/>
      <c r="XAL21" s="26"/>
      <c r="XAM21" s="26"/>
      <c r="XAN21" s="26"/>
      <c r="XAO21" s="26"/>
      <c r="XAP21" s="26"/>
      <c r="XAQ21" s="26"/>
      <c r="XAR21" s="26"/>
      <c r="XAS21" s="26"/>
      <c r="XAT21" s="26"/>
      <c r="XAU21" s="26"/>
      <c r="XAV21" s="26"/>
      <c r="XAW21" s="26"/>
      <c r="XAX21" s="26"/>
      <c r="XAY21" s="26"/>
      <c r="XAZ21" s="26"/>
      <c r="XBA21" s="26"/>
      <c r="XBB21" s="26"/>
      <c r="XBC21" s="26"/>
      <c r="XBD21" s="26"/>
      <c r="XBE21" s="26"/>
      <c r="XBF21" s="26"/>
      <c r="XBG21" s="26"/>
      <c r="XBH21" s="26"/>
      <c r="XBI21" s="26"/>
      <c r="XBJ21" s="26"/>
      <c r="XBK21" s="26"/>
      <c r="XBL21" s="26"/>
      <c r="XBM21" s="26"/>
      <c r="XBN21" s="26"/>
      <c r="XBO21" s="26"/>
      <c r="XBP21" s="26"/>
      <c r="XBQ21" s="26"/>
      <c r="XBR21" s="26"/>
      <c r="XBS21" s="26"/>
      <c r="XBT21" s="26"/>
      <c r="XBU21" s="26"/>
      <c r="XBV21" s="26"/>
      <c r="XBW21" s="26"/>
      <c r="XBX21" s="26"/>
      <c r="XBY21" s="26"/>
      <c r="XBZ21" s="26"/>
      <c r="XCA21" s="26"/>
      <c r="XCB21" s="26"/>
      <c r="XCC21" s="26"/>
      <c r="XCD21" s="26"/>
      <c r="XCE21" s="26"/>
      <c r="XCF21" s="26"/>
      <c r="XCG21" s="26"/>
      <c r="XCH21" s="26"/>
      <c r="XCI21" s="26"/>
      <c r="XCJ21" s="26"/>
      <c r="XCK21" s="26"/>
      <c r="XCL21" s="26"/>
      <c r="XCM21" s="26"/>
      <c r="XCN21" s="26"/>
      <c r="XCO21" s="26"/>
      <c r="XCP21" s="26"/>
      <c r="XCQ21" s="26"/>
      <c r="XCR21" s="26"/>
      <c r="XCS21" s="26"/>
      <c r="XCT21" s="26"/>
      <c r="XCU21" s="26"/>
      <c r="XCV21" s="26"/>
      <c r="XCW21" s="26"/>
      <c r="XCX21" s="26"/>
      <c r="XCY21" s="26"/>
      <c r="XCZ21" s="26"/>
      <c r="XDA21" s="26"/>
      <c r="XDB21" s="26"/>
      <c r="XDC21" s="26"/>
      <c r="XDD21" s="26"/>
      <c r="XDE21" s="26"/>
      <c r="XDF21" s="26"/>
      <c r="XDG21" s="26"/>
      <c r="XDH21" s="26"/>
      <c r="XDI21" s="26"/>
      <c r="XDJ21" s="26"/>
      <c r="XDK21" s="26"/>
      <c r="XDL21" s="26"/>
      <c r="XDM21" s="26"/>
      <c r="XDN21" s="26"/>
      <c r="XDO21" s="26"/>
      <c r="XDP21" s="26"/>
      <c r="XDQ21" s="26"/>
      <c r="XDR21" s="26"/>
      <c r="XDS21" s="26"/>
      <c r="XDT21" s="26"/>
      <c r="XDU21" s="26"/>
      <c r="XDV21" s="26"/>
      <c r="XDW21" s="26"/>
      <c r="XDX21" s="26"/>
      <c r="XDY21" s="26"/>
      <c r="XDZ21" s="26"/>
      <c r="XEA21" s="26"/>
      <c r="XEB21" s="26"/>
      <c r="XEC21" s="26"/>
      <c r="XED21" s="26"/>
      <c r="XEE21" s="26"/>
      <c r="XEF21" s="26"/>
      <c r="XEG21" s="26"/>
      <c r="XEH21" s="26"/>
      <c r="XEI21" s="26"/>
      <c r="XEJ21" s="26"/>
      <c r="XEK21" s="26"/>
      <c r="XEL21" s="26"/>
      <c r="XEM21" s="26"/>
      <c r="XEN21" s="26"/>
      <c r="XEO21" s="26"/>
      <c r="XEP21" s="26"/>
      <c r="XEQ21" s="26"/>
      <c r="XER21" s="26"/>
      <c r="XES21" s="26"/>
      <c r="XET21" s="26"/>
      <c r="XEU21" s="26"/>
      <c r="XEV21" s="26"/>
      <c r="XEW21" s="26"/>
      <c r="XEX21" s="26"/>
      <c r="XEY21" s="26"/>
      <c r="XEZ21" s="26"/>
      <c r="XFA21" s="26"/>
      <c r="XFB21" s="26"/>
      <c r="XFC21" s="26"/>
      <c r="XFD21" s="26"/>
    </row>
    <row r="22" spans="1:90 16165:16384" s="31" customFormat="1" ht="26.25" customHeight="1">
      <c r="A22" s="188" t="s">
        <v>598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AC22" s="30"/>
      <c r="AD22" s="30"/>
      <c r="AE22" s="30"/>
      <c r="AF22" s="30"/>
      <c r="AG22" s="30"/>
      <c r="AK22" s="30"/>
      <c r="AL22" s="30"/>
      <c r="AM22" s="30"/>
      <c r="AN22" s="30"/>
      <c r="AO22" s="30"/>
      <c r="AS22" s="30"/>
      <c r="AT22" s="30"/>
      <c r="AU22" s="30"/>
      <c r="AV22" s="30"/>
      <c r="AW22" s="30"/>
      <c r="BA22" s="30"/>
      <c r="BC22" s="30"/>
      <c r="BD22" s="30"/>
      <c r="BE22" s="30"/>
      <c r="WWS22" s="26"/>
      <c r="WWT22" s="26"/>
      <c r="WWU22" s="26"/>
      <c r="WWV22" s="26"/>
      <c r="WWW22" s="26"/>
      <c r="WWX22" s="26"/>
      <c r="WWY22" s="26"/>
      <c r="WWZ22" s="26"/>
      <c r="WXA22" s="26"/>
      <c r="WXB22" s="26"/>
      <c r="WXC22" s="26"/>
      <c r="WXD22" s="26"/>
      <c r="WXE22" s="26"/>
      <c r="WXF22" s="26"/>
      <c r="WXG22" s="26"/>
      <c r="WXH22" s="26"/>
      <c r="WXI22" s="26"/>
      <c r="WXJ22" s="26"/>
      <c r="WXK22" s="26"/>
      <c r="WXL22" s="26"/>
      <c r="WXM22" s="26"/>
      <c r="WXN22" s="26"/>
      <c r="WXO22" s="26"/>
      <c r="WXP22" s="26"/>
      <c r="WXQ22" s="26"/>
      <c r="WXR22" s="26"/>
      <c r="WXS22" s="26"/>
      <c r="WXT22" s="26"/>
      <c r="WXU22" s="26"/>
      <c r="WXV22" s="26"/>
      <c r="WXW22" s="26"/>
      <c r="WXX22" s="26"/>
      <c r="WXY22" s="26"/>
      <c r="WXZ22" s="26"/>
      <c r="WYA22" s="26"/>
      <c r="WYB22" s="26"/>
      <c r="WYC22" s="26"/>
      <c r="WYD22" s="26"/>
      <c r="WYE22" s="26"/>
      <c r="WYF22" s="26"/>
      <c r="WYG22" s="26"/>
      <c r="WYH22" s="26"/>
      <c r="WYI22" s="26"/>
      <c r="WYJ22" s="26"/>
      <c r="WYK22" s="26"/>
      <c r="WYL22" s="26"/>
      <c r="WYM22" s="26"/>
      <c r="WYN22" s="26"/>
      <c r="WYO22" s="26"/>
      <c r="WYP22" s="26"/>
      <c r="WYQ22" s="26"/>
      <c r="WYR22" s="26"/>
      <c r="WYS22" s="26"/>
      <c r="WYT22" s="26"/>
      <c r="WYU22" s="26"/>
      <c r="WYV22" s="26"/>
      <c r="WYW22" s="26"/>
      <c r="WYX22" s="26"/>
      <c r="WYY22" s="26"/>
      <c r="WYZ22" s="26"/>
      <c r="WZA22" s="26"/>
      <c r="WZB22" s="26"/>
      <c r="WZC22" s="26"/>
      <c r="WZD22" s="26"/>
      <c r="WZE22" s="26"/>
      <c r="WZF22" s="26"/>
      <c r="WZG22" s="26"/>
      <c r="WZH22" s="26"/>
      <c r="WZI22" s="26"/>
      <c r="WZJ22" s="26"/>
      <c r="WZK22" s="26"/>
      <c r="WZL22" s="26"/>
      <c r="WZM22" s="26"/>
      <c r="WZN22" s="26"/>
      <c r="WZO22" s="26"/>
      <c r="WZP22" s="26"/>
      <c r="WZQ22" s="26"/>
      <c r="WZR22" s="26"/>
      <c r="WZS22" s="26"/>
      <c r="WZT22" s="26"/>
      <c r="WZU22" s="26"/>
      <c r="WZV22" s="26"/>
      <c r="WZW22" s="26"/>
      <c r="WZX22" s="26"/>
      <c r="WZY22" s="26"/>
      <c r="WZZ22" s="26"/>
      <c r="XAA22" s="26"/>
      <c r="XAB22" s="26"/>
      <c r="XAC22" s="26"/>
      <c r="XAD22" s="26"/>
      <c r="XAE22" s="26"/>
      <c r="XAF22" s="26"/>
      <c r="XAG22" s="26"/>
      <c r="XAH22" s="26"/>
      <c r="XAI22" s="26"/>
      <c r="XAJ22" s="26"/>
      <c r="XAK22" s="26"/>
      <c r="XAL22" s="26"/>
      <c r="XAM22" s="26"/>
      <c r="XAN22" s="26"/>
      <c r="XAO22" s="26"/>
      <c r="XAP22" s="26"/>
      <c r="XAQ22" s="26"/>
      <c r="XAR22" s="26"/>
      <c r="XAS22" s="26"/>
      <c r="XAT22" s="26"/>
      <c r="XAU22" s="26"/>
      <c r="XAV22" s="26"/>
      <c r="XAW22" s="26"/>
      <c r="XAX22" s="26"/>
      <c r="XAY22" s="26"/>
      <c r="XAZ22" s="26"/>
      <c r="XBA22" s="26"/>
      <c r="XBB22" s="26"/>
      <c r="XBC22" s="26"/>
      <c r="XBD22" s="26"/>
      <c r="XBE22" s="26"/>
      <c r="XBF22" s="26"/>
      <c r="XBG22" s="26"/>
      <c r="XBH22" s="26"/>
      <c r="XBI22" s="26"/>
      <c r="XBJ22" s="26"/>
      <c r="XBK22" s="26"/>
      <c r="XBL22" s="26"/>
      <c r="XBM22" s="26"/>
      <c r="XBN22" s="26"/>
      <c r="XBO22" s="26"/>
      <c r="XBP22" s="26"/>
      <c r="XBQ22" s="26"/>
      <c r="XBR22" s="26"/>
      <c r="XBS22" s="26"/>
      <c r="XBT22" s="26"/>
      <c r="XBU22" s="26"/>
      <c r="XBV22" s="26"/>
      <c r="XBW22" s="26"/>
      <c r="XBX22" s="26"/>
      <c r="XBY22" s="26"/>
      <c r="XBZ22" s="26"/>
      <c r="XCA22" s="26"/>
      <c r="XCB22" s="26"/>
      <c r="XCC22" s="26"/>
      <c r="XCD22" s="26"/>
      <c r="XCE22" s="26"/>
      <c r="XCF22" s="26"/>
      <c r="XCG22" s="26"/>
      <c r="XCH22" s="26"/>
      <c r="XCI22" s="26"/>
      <c r="XCJ22" s="26"/>
      <c r="XCK22" s="26"/>
      <c r="XCL22" s="26"/>
      <c r="XCM22" s="26"/>
      <c r="XCN22" s="26"/>
      <c r="XCO22" s="26"/>
      <c r="XCP22" s="26"/>
      <c r="XCQ22" s="26"/>
      <c r="XCR22" s="26"/>
      <c r="XCS22" s="26"/>
      <c r="XCT22" s="26"/>
      <c r="XCU22" s="26"/>
      <c r="XCV22" s="26"/>
      <c r="XCW22" s="26"/>
      <c r="XCX22" s="26"/>
      <c r="XCY22" s="26"/>
      <c r="XCZ22" s="26"/>
      <c r="XDA22" s="26"/>
      <c r="XDB22" s="26"/>
      <c r="XDC22" s="26"/>
      <c r="XDD22" s="26"/>
      <c r="XDE22" s="26"/>
      <c r="XDF22" s="26"/>
      <c r="XDG22" s="26"/>
      <c r="XDH22" s="26"/>
      <c r="XDI22" s="26"/>
      <c r="XDJ22" s="26"/>
      <c r="XDK22" s="26"/>
      <c r="XDL22" s="26"/>
      <c r="XDM22" s="26"/>
      <c r="XDN22" s="26"/>
      <c r="XDO22" s="26"/>
      <c r="XDP22" s="26"/>
      <c r="XDQ22" s="26"/>
      <c r="XDR22" s="26"/>
      <c r="XDS22" s="26"/>
      <c r="XDT22" s="26"/>
      <c r="XDU22" s="26"/>
      <c r="XDV22" s="26"/>
      <c r="XDW22" s="26"/>
      <c r="XDX22" s="26"/>
      <c r="XDY22" s="26"/>
      <c r="XDZ22" s="26"/>
      <c r="XEA22" s="26"/>
      <c r="XEB22" s="26"/>
      <c r="XEC22" s="26"/>
      <c r="XED22" s="26"/>
      <c r="XEE22" s="26"/>
      <c r="XEF22" s="26"/>
      <c r="XEG22" s="26"/>
      <c r="XEH22" s="26"/>
      <c r="XEI22" s="26"/>
      <c r="XEJ22" s="26"/>
      <c r="XEK22" s="26"/>
      <c r="XEL22" s="26"/>
      <c r="XEM22" s="26"/>
      <c r="XEN22" s="26"/>
      <c r="XEO22" s="26"/>
      <c r="XEP22" s="26"/>
      <c r="XEQ22" s="26"/>
      <c r="XER22" s="26"/>
      <c r="XES22" s="26"/>
      <c r="XET22" s="26"/>
      <c r="XEU22" s="26"/>
      <c r="XEV22" s="26"/>
      <c r="XEW22" s="26"/>
      <c r="XEX22" s="26"/>
      <c r="XEY22" s="26"/>
      <c r="XEZ22" s="26"/>
      <c r="XFA22" s="26"/>
      <c r="XFB22" s="26"/>
      <c r="XFC22" s="26"/>
      <c r="XFD22" s="26"/>
    </row>
    <row r="23" spans="1:90 16165:16384" ht="21" customHeight="1">
      <c r="A23" s="29" t="s">
        <v>164</v>
      </c>
    </row>
    <row r="24" spans="1:90 16165:16384" ht="21" customHeight="1">
      <c r="A24" s="29" t="s">
        <v>165</v>
      </c>
    </row>
    <row r="25" spans="1:90 16165:16384" s="31" customFormat="1" ht="31.5" customHeight="1">
      <c r="A25" s="200" t="s">
        <v>166</v>
      </c>
      <c r="B25" s="205">
        <v>109.07</v>
      </c>
      <c r="C25" s="205"/>
      <c r="D25" s="205">
        <v>106.43</v>
      </c>
      <c r="E25" s="205"/>
      <c r="F25" s="205">
        <v>107.88</v>
      </c>
      <c r="G25" s="205"/>
      <c r="H25" s="205"/>
      <c r="I25" s="205">
        <v>109.3</v>
      </c>
      <c r="J25" s="205">
        <v>111.61</v>
      </c>
      <c r="K25" s="205"/>
      <c r="L25" s="205">
        <v>111.42</v>
      </c>
      <c r="M25" s="205"/>
      <c r="N25" s="205">
        <v>111.82</v>
      </c>
      <c r="O25" s="205"/>
      <c r="P25" s="205"/>
      <c r="Q25" s="205">
        <v>110.81</v>
      </c>
      <c r="R25" s="205">
        <v>108.71</v>
      </c>
      <c r="S25" s="205"/>
      <c r="T25" s="205">
        <v>110.07</v>
      </c>
      <c r="U25" s="205"/>
      <c r="V25" s="205">
        <v>110.82</v>
      </c>
      <c r="W25" s="205"/>
      <c r="X25" s="205"/>
      <c r="Y25" s="205">
        <v>110.69</v>
      </c>
      <c r="Z25" s="205">
        <v>109.97</v>
      </c>
      <c r="AA25" s="205"/>
      <c r="AB25" s="205">
        <v>109</v>
      </c>
      <c r="AC25" s="205"/>
      <c r="AD25" s="205">
        <v>109.1</v>
      </c>
      <c r="AE25" s="205"/>
      <c r="AF25" s="205"/>
      <c r="AG25" s="205">
        <v>109.1</v>
      </c>
      <c r="AH25" s="205">
        <v>107.74</v>
      </c>
      <c r="AI25" s="205"/>
      <c r="AJ25" s="205">
        <v>106.68</v>
      </c>
      <c r="AK25" s="205"/>
      <c r="AL25" s="205"/>
      <c r="AM25" s="205">
        <v>105.87</v>
      </c>
      <c r="AN25" s="205"/>
      <c r="AO25" s="205">
        <v>106.17</v>
      </c>
      <c r="AP25" s="205">
        <v>110</v>
      </c>
      <c r="AQ25" s="205"/>
      <c r="AR25" s="205">
        <v>110.18</v>
      </c>
      <c r="AS25" s="205"/>
      <c r="AT25" s="205">
        <v>111.38</v>
      </c>
      <c r="AU25" s="205"/>
      <c r="AV25" s="205"/>
      <c r="AW25" s="205">
        <v>112.86</v>
      </c>
      <c r="AX25" s="205">
        <v>129.04</v>
      </c>
      <c r="AY25" s="205"/>
      <c r="AZ25" s="205">
        <v>133.46</v>
      </c>
      <c r="BA25" s="205"/>
      <c r="BB25" s="205">
        <v>135.4</v>
      </c>
      <c r="BC25" s="205"/>
      <c r="BD25" s="205"/>
      <c r="BE25" s="205">
        <v>134.94999999999999</v>
      </c>
      <c r="BF25" s="205">
        <v>138.11000000000001</v>
      </c>
      <c r="BG25" s="205"/>
      <c r="BH25" s="205">
        <v>141.31</v>
      </c>
      <c r="BI25" s="205"/>
      <c r="BJ25" s="205">
        <v>142.76</v>
      </c>
      <c r="BK25" s="205"/>
      <c r="BL25" s="205"/>
      <c r="BM25" s="205">
        <v>144.4</v>
      </c>
      <c r="BN25" s="205">
        <v>156.53</v>
      </c>
      <c r="BO25" s="205"/>
      <c r="BP25" s="205">
        <v>152.30000000000001</v>
      </c>
      <c r="BQ25" s="205"/>
      <c r="BR25" s="205">
        <v>152.87</v>
      </c>
      <c r="BS25" s="205"/>
      <c r="BT25" s="205"/>
      <c r="BU25" s="205">
        <v>152.47999999999999</v>
      </c>
      <c r="BV25" s="205">
        <v>145.19</v>
      </c>
      <c r="BW25" s="205"/>
      <c r="BX25" s="205">
        <v>146.57</v>
      </c>
      <c r="BY25" s="205"/>
      <c r="BZ25" s="205">
        <v>149.33000000000001</v>
      </c>
      <c r="CA25" s="205"/>
      <c r="CB25" s="205"/>
      <c r="CC25" s="205">
        <v>150.97</v>
      </c>
      <c r="CD25" s="205">
        <v>160.51</v>
      </c>
      <c r="CE25" s="205"/>
      <c r="CF25" s="205"/>
      <c r="CG25" s="205"/>
      <c r="CH25" s="205"/>
      <c r="CI25" s="205"/>
      <c r="CJ25" s="205"/>
      <c r="CK25" s="205"/>
      <c r="WWS25" s="26"/>
      <c r="WWT25" s="26"/>
      <c r="WWU25" s="26"/>
      <c r="WWV25" s="26"/>
      <c r="WWW25" s="26"/>
      <c r="WWX25" s="26"/>
      <c r="WWY25" s="26"/>
      <c r="WWZ25" s="26"/>
      <c r="WXA25" s="26"/>
      <c r="WXB25" s="26"/>
      <c r="WXC25" s="26"/>
      <c r="WXD25" s="26"/>
      <c r="WXE25" s="26"/>
      <c r="WXF25" s="26"/>
      <c r="WXG25" s="26"/>
      <c r="WXH25" s="26"/>
      <c r="WXI25" s="26"/>
      <c r="WXJ25" s="26"/>
      <c r="WXK25" s="26"/>
      <c r="WXL25" s="26"/>
      <c r="WXM25" s="26"/>
      <c r="WXN25" s="26"/>
      <c r="WXO25" s="26"/>
      <c r="WXP25" s="26"/>
      <c r="WXQ25" s="26"/>
      <c r="WXR25" s="26"/>
      <c r="WXS25" s="26"/>
      <c r="WXT25" s="26"/>
      <c r="WXU25" s="26"/>
      <c r="WXV25" s="26"/>
      <c r="WXW25" s="26"/>
      <c r="WXX25" s="26"/>
      <c r="WXY25" s="26"/>
      <c r="WXZ25" s="26"/>
      <c r="WYA25" s="26"/>
      <c r="WYB25" s="26"/>
      <c r="WYC25" s="26"/>
      <c r="WYD25" s="26"/>
      <c r="WYE25" s="26"/>
      <c r="WYF25" s="26"/>
      <c r="WYG25" s="26"/>
      <c r="WYH25" s="26"/>
      <c r="WYI25" s="26"/>
      <c r="WYJ25" s="26"/>
      <c r="WYK25" s="26"/>
      <c r="WYL25" s="26"/>
      <c r="WYM25" s="26"/>
      <c r="WYN25" s="26"/>
      <c r="WYO25" s="26"/>
      <c r="WYP25" s="26"/>
      <c r="WYQ25" s="26"/>
      <c r="WYR25" s="26"/>
      <c r="WYS25" s="26"/>
      <c r="WYT25" s="26"/>
      <c r="WYU25" s="26"/>
      <c r="WYV25" s="26"/>
      <c r="WYW25" s="26"/>
      <c r="WYX25" s="26"/>
      <c r="WYY25" s="26"/>
      <c r="WYZ25" s="26"/>
      <c r="WZA25" s="26"/>
      <c r="WZB25" s="26"/>
      <c r="WZC25" s="26"/>
      <c r="WZD25" s="26"/>
      <c r="WZE25" s="26"/>
      <c r="WZF25" s="26"/>
      <c r="WZG25" s="26"/>
      <c r="WZH25" s="26"/>
      <c r="WZI25" s="26"/>
      <c r="WZJ25" s="26"/>
      <c r="WZK25" s="26"/>
      <c r="WZL25" s="26"/>
      <c r="WZM25" s="26"/>
      <c r="WZN25" s="26"/>
      <c r="WZO25" s="26"/>
      <c r="WZP25" s="26"/>
      <c r="WZQ25" s="26"/>
      <c r="WZR25" s="26"/>
      <c r="WZS25" s="26"/>
      <c r="WZT25" s="26"/>
      <c r="WZU25" s="26"/>
      <c r="WZV25" s="26"/>
      <c r="WZW25" s="26"/>
      <c r="WZX25" s="26"/>
      <c r="WZY25" s="26"/>
      <c r="WZZ25" s="26"/>
      <c r="XAA25" s="26"/>
      <c r="XAB25" s="26"/>
      <c r="XAC25" s="26"/>
      <c r="XAD25" s="26"/>
      <c r="XAE25" s="26"/>
      <c r="XAF25" s="26"/>
      <c r="XAG25" s="26"/>
      <c r="XAH25" s="26"/>
      <c r="XAI25" s="26"/>
      <c r="XAJ25" s="26"/>
      <c r="XAK25" s="26"/>
      <c r="XAL25" s="26"/>
      <c r="XAM25" s="26"/>
      <c r="XAN25" s="26"/>
      <c r="XAO25" s="26"/>
      <c r="XAP25" s="26"/>
      <c r="XAQ25" s="26"/>
      <c r="XAR25" s="26"/>
      <c r="XAS25" s="26"/>
      <c r="XAT25" s="26"/>
      <c r="XAU25" s="26"/>
      <c r="XAV25" s="26"/>
      <c r="XAW25" s="26"/>
      <c r="XAX25" s="26"/>
      <c r="XAY25" s="26"/>
      <c r="XAZ25" s="26"/>
      <c r="XBA25" s="26"/>
      <c r="XBB25" s="26"/>
      <c r="XBC25" s="26"/>
      <c r="XBD25" s="26"/>
      <c r="XBE25" s="26"/>
      <c r="XBF25" s="26"/>
      <c r="XBG25" s="26"/>
      <c r="XBH25" s="26"/>
      <c r="XBI25" s="26"/>
      <c r="XBJ25" s="26"/>
      <c r="XBK25" s="26"/>
      <c r="XBL25" s="26"/>
      <c r="XBM25" s="26"/>
      <c r="XBN25" s="26"/>
      <c r="XBO25" s="26"/>
      <c r="XBP25" s="26"/>
      <c r="XBQ25" s="26"/>
      <c r="XBR25" s="26"/>
      <c r="XBS25" s="26"/>
      <c r="XBT25" s="26"/>
      <c r="XBU25" s="26"/>
      <c r="XBV25" s="26"/>
      <c r="XBW25" s="26"/>
      <c r="XBX25" s="26"/>
      <c r="XBY25" s="26"/>
      <c r="XBZ25" s="26"/>
      <c r="XCA25" s="26"/>
      <c r="XCB25" s="26"/>
      <c r="XCC25" s="26"/>
      <c r="XCD25" s="26"/>
      <c r="XCE25" s="26"/>
      <c r="XCF25" s="26"/>
      <c r="XCG25" s="26"/>
      <c r="XCH25" s="26"/>
      <c r="XCI25" s="26"/>
      <c r="XCJ25" s="26"/>
      <c r="XCK25" s="26"/>
      <c r="XCL25" s="26"/>
      <c r="XCM25" s="26"/>
      <c r="XCN25" s="26"/>
      <c r="XCO25" s="26"/>
      <c r="XCP25" s="26"/>
      <c r="XCQ25" s="26"/>
      <c r="XCR25" s="26"/>
      <c r="XCS25" s="26"/>
      <c r="XCT25" s="26"/>
      <c r="XCU25" s="26"/>
      <c r="XCV25" s="26"/>
      <c r="XCW25" s="26"/>
      <c r="XCX25" s="26"/>
      <c r="XCY25" s="26"/>
      <c r="XCZ25" s="26"/>
      <c r="XDA25" s="26"/>
      <c r="XDB25" s="26"/>
      <c r="XDC25" s="26"/>
      <c r="XDD25" s="26"/>
      <c r="XDE25" s="26"/>
      <c r="XDF25" s="26"/>
      <c r="XDG25" s="26"/>
      <c r="XDH25" s="26"/>
      <c r="XDI25" s="26"/>
      <c r="XDJ25" s="26"/>
      <c r="XDK25" s="26"/>
      <c r="XDL25" s="26"/>
      <c r="XDM25" s="26"/>
      <c r="XDN25" s="26"/>
      <c r="XDO25" s="26"/>
      <c r="XDP25" s="26"/>
      <c r="XDQ25" s="26"/>
      <c r="XDR25" s="26"/>
      <c r="XDS25" s="26"/>
      <c r="XDT25" s="26"/>
      <c r="XDU25" s="26"/>
      <c r="XDV25" s="26"/>
      <c r="XDW25" s="26"/>
      <c r="XDX25" s="26"/>
      <c r="XDY25" s="26"/>
      <c r="XDZ25" s="26"/>
      <c r="XEA25" s="26"/>
      <c r="XEB25" s="26"/>
      <c r="XEC25" s="26"/>
      <c r="XED25" s="26"/>
      <c r="XEE25" s="26"/>
      <c r="XEF25" s="26"/>
      <c r="XEG25" s="26"/>
      <c r="XEH25" s="26"/>
      <c r="XEI25" s="26"/>
      <c r="XEJ25" s="26"/>
      <c r="XEK25" s="26"/>
      <c r="XEL25" s="26"/>
      <c r="XEM25" s="26"/>
      <c r="XEN25" s="26"/>
      <c r="XEO25" s="26"/>
      <c r="XEP25" s="26"/>
      <c r="XEQ25" s="26"/>
      <c r="XER25" s="26"/>
      <c r="XES25" s="26"/>
      <c r="XET25" s="26"/>
      <c r="XEU25" s="26"/>
      <c r="XEV25" s="26"/>
      <c r="XEW25" s="26"/>
      <c r="XEX25" s="26"/>
      <c r="XEY25" s="26"/>
      <c r="XEZ25" s="26"/>
      <c r="XFA25" s="26"/>
      <c r="XFB25" s="26"/>
      <c r="XFC25" s="26"/>
      <c r="XFD25" s="26"/>
    </row>
    <row r="26" spans="1:90 16165:16384" s="31" customFormat="1" ht="31.5" customHeight="1">
      <c r="A26" s="206" t="s">
        <v>167</v>
      </c>
      <c r="B26" s="207">
        <v>122.47</v>
      </c>
      <c r="C26" s="207"/>
      <c r="D26" s="207">
        <v>119.12</v>
      </c>
      <c r="E26" s="207"/>
      <c r="F26" s="207">
        <v>119.13</v>
      </c>
      <c r="G26" s="207"/>
      <c r="H26" s="207"/>
      <c r="I26" s="207">
        <v>119.37</v>
      </c>
      <c r="J26" s="207">
        <v>123.14</v>
      </c>
      <c r="K26" s="207"/>
      <c r="L26" s="207">
        <v>126.63</v>
      </c>
      <c r="M26" s="207"/>
      <c r="N26" s="207">
        <v>128.59</v>
      </c>
      <c r="O26" s="207"/>
      <c r="P26" s="207"/>
      <c r="Q26" s="207">
        <v>129.44999999999999</v>
      </c>
      <c r="R26" s="207">
        <v>129.38999999999999</v>
      </c>
      <c r="S26" s="207"/>
      <c r="T26" s="207">
        <v>129.88</v>
      </c>
      <c r="U26" s="207"/>
      <c r="V26" s="207">
        <v>129.38</v>
      </c>
      <c r="W26" s="207"/>
      <c r="X26" s="207"/>
      <c r="Y26" s="207">
        <v>128.43</v>
      </c>
      <c r="Z26" s="207">
        <v>123.29</v>
      </c>
      <c r="AA26" s="207"/>
      <c r="AB26" s="207">
        <v>121.43</v>
      </c>
      <c r="AC26" s="207"/>
      <c r="AD26" s="207">
        <v>121.46</v>
      </c>
      <c r="AE26" s="207"/>
      <c r="AF26" s="207"/>
      <c r="AG26" s="207">
        <v>121.14</v>
      </c>
      <c r="AH26" s="207">
        <v>118.94</v>
      </c>
      <c r="AI26" s="207"/>
      <c r="AJ26" s="207">
        <v>121.36</v>
      </c>
      <c r="AK26" s="207"/>
      <c r="AL26" s="207"/>
      <c r="AM26" s="207">
        <v>122.3</v>
      </c>
      <c r="AN26" s="207"/>
      <c r="AO26" s="207">
        <v>123.73</v>
      </c>
      <c r="AP26" s="207">
        <v>131.78</v>
      </c>
      <c r="AQ26" s="207"/>
      <c r="AR26" s="207">
        <v>130.97</v>
      </c>
      <c r="AS26" s="207"/>
      <c r="AT26" s="207">
        <v>130.85</v>
      </c>
      <c r="AU26" s="207"/>
      <c r="AV26" s="207"/>
      <c r="AW26" s="207">
        <v>131.01</v>
      </c>
      <c r="AX26" s="207">
        <v>138.24</v>
      </c>
      <c r="AY26" s="207"/>
      <c r="AZ26" s="207">
        <v>138.79</v>
      </c>
      <c r="BA26" s="207"/>
      <c r="BB26" s="207">
        <v>140.41999999999999</v>
      </c>
      <c r="BC26" s="207"/>
      <c r="BD26" s="207"/>
      <c r="BE26" s="207">
        <v>141.24</v>
      </c>
      <c r="BF26" s="207">
        <v>150.35</v>
      </c>
      <c r="BG26" s="207"/>
      <c r="BH26" s="207">
        <v>153.51</v>
      </c>
      <c r="BI26" s="207"/>
      <c r="BJ26" s="207">
        <v>155.19</v>
      </c>
      <c r="BK26" s="207"/>
      <c r="BL26" s="207"/>
      <c r="BM26" s="207">
        <v>156.80000000000001</v>
      </c>
      <c r="BN26" s="207">
        <v>168.37</v>
      </c>
      <c r="BO26" s="207"/>
      <c r="BP26" s="207">
        <v>165.46</v>
      </c>
      <c r="BQ26" s="207"/>
      <c r="BR26" s="207">
        <v>164.91</v>
      </c>
      <c r="BS26" s="207"/>
      <c r="BT26" s="207"/>
      <c r="BU26" s="207">
        <v>163.62</v>
      </c>
      <c r="BV26" s="207">
        <v>164.37</v>
      </c>
      <c r="BW26" s="207"/>
      <c r="BX26" s="207">
        <v>167.74</v>
      </c>
      <c r="BY26" s="207"/>
      <c r="BZ26" s="207">
        <v>171.84</v>
      </c>
      <c r="CA26" s="207"/>
      <c r="CB26" s="207"/>
      <c r="CC26" s="207">
        <v>174.54</v>
      </c>
      <c r="CD26" s="207">
        <v>185.45</v>
      </c>
      <c r="CE26" s="207"/>
      <c r="CF26" s="207"/>
      <c r="CG26" s="207"/>
      <c r="CH26" s="207"/>
      <c r="CI26" s="207"/>
      <c r="CJ26" s="207"/>
      <c r="CK26" s="207"/>
      <c r="WWS26" s="26"/>
      <c r="WWT26" s="26"/>
      <c r="WWU26" s="26"/>
      <c r="WWV26" s="26"/>
      <c r="WWW26" s="26"/>
      <c r="WWX26" s="26"/>
      <c r="WWY26" s="26"/>
      <c r="WWZ26" s="26"/>
      <c r="WXA26" s="26"/>
      <c r="WXB26" s="26"/>
      <c r="WXC26" s="26"/>
      <c r="WXD26" s="26"/>
      <c r="WXE26" s="26"/>
      <c r="WXF26" s="26"/>
      <c r="WXG26" s="26"/>
      <c r="WXH26" s="26"/>
      <c r="WXI26" s="26"/>
      <c r="WXJ26" s="26"/>
      <c r="WXK26" s="26"/>
      <c r="WXL26" s="26"/>
      <c r="WXM26" s="26"/>
      <c r="WXN26" s="26"/>
      <c r="WXO26" s="26"/>
      <c r="WXP26" s="26"/>
      <c r="WXQ26" s="26"/>
      <c r="WXR26" s="26"/>
      <c r="WXS26" s="26"/>
      <c r="WXT26" s="26"/>
      <c r="WXU26" s="26"/>
      <c r="WXV26" s="26"/>
      <c r="WXW26" s="26"/>
      <c r="WXX26" s="26"/>
      <c r="WXY26" s="26"/>
      <c r="WXZ26" s="26"/>
      <c r="WYA26" s="26"/>
      <c r="WYB26" s="26"/>
      <c r="WYC26" s="26"/>
      <c r="WYD26" s="26"/>
      <c r="WYE26" s="26"/>
      <c r="WYF26" s="26"/>
      <c r="WYG26" s="26"/>
      <c r="WYH26" s="26"/>
      <c r="WYI26" s="26"/>
      <c r="WYJ26" s="26"/>
      <c r="WYK26" s="26"/>
      <c r="WYL26" s="26"/>
      <c r="WYM26" s="26"/>
      <c r="WYN26" s="26"/>
      <c r="WYO26" s="26"/>
      <c r="WYP26" s="26"/>
      <c r="WYQ26" s="26"/>
      <c r="WYR26" s="26"/>
      <c r="WYS26" s="26"/>
      <c r="WYT26" s="26"/>
      <c r="WYU26" s="26"/>
      <c r="WYV26" s="26"/>
      <c r="WYW26" s="26"/>
      <c r="WYX26" s="26"/>
      <c r="WYY26" s="26"/>
      <c r="WYZ26" s="26"/>
      <c r="WZA26" s="26"/>
      <c r="WZB26" s="26"/>
      <c r="WZC26" s="26"/>
      <c r="WZD26" s="26"/>
      <c r="WZE26" s="26"/>
      <c r="WZF26" s="26"/>
      <c r="WZG26" s="26"/>
      <c r="WZH26" s="26"/>
      <c r="WZI26" s="26"/>
      <c r="WZJ26" s="26"/>
      <c r="WZK26" s="26"/>
      <c r="WZL26" s="26"/>
      <c r="WZM26" s="26"/>
      <c r="WZN26" s="26"/>
      <c r="WZO26" s="26"/>
      <c r="WZP26" s="26"/>
      <c r="WZQ26" s="26"/>
      <c r="WZR26" s="26"/>
      <c r="WZS26" s="26"/>
      <c r="WZT26" s="26"/>
      <c r="WZU26" s="26"/>
      <c r="WZV26" s="26"/>
      <c r="WZW26" s="26"/>
      <c r="WZX26" s="26"/>
      <c r="WZY26" s="26"/>
      <c r="WZZ26" s="26"/>
      <c r="XAA26" s="26"/>
      <c r="XAB26" s="26"/>
      <c r="XAC26" s="26"/>
      <c r="XAD26" s="26"/>
      <c r="XAE26" s="26"/>
      <c r="XAF26" s="26"/>
      <c r="XAG26" s="26"/>
      <c r="XAH26" s="26"/>
      <c r="XAI26" s="26"/>
      <c r="XAJ26" s="26"/>
      <c r="XAK26" s="26"/>
      <c r="XAL26" s="26"/>
      <c r="XAM26" s="26"/>
      <c r="XAN26" s="26"/>
      <c r="XAO26" s="26"/>
      <c r="XAP26" s="26"/>
      <c r="XAQ26" s="26"/>
      <c r="XAR26" s="26"/>
      <c r="XAS26" s="26"/>
      <c r="XAT26" s="26"/>
      <c r="XAU26" s="26"/>
      <c r="XAV26" s="26"/>
      <c r="XAW26" s="26"/>
      <c r="XAX26" s="26"/>
      <c r="XAY26" s="26"/>
      <c r="XAZ26" s="26"/>
      <c r="XBA26" s="26"/>
      <c r="XBB26" s="26"/>
      <c r="XBC26" s="26"/>
      <c r="XBD26" s="26"/>
      <c r="XBE26" s="26"/>
      <c r="XBF26" s="26"/>
      <c r="XBG26" s="26"/>
      <c r="XBH26" s="26"/>
      <c r="XBI26" s="26"/>
      <c r="XBJ26" s="26"/>
      <c r="XBK26" s="26"/>
      <c r="XBL26" s="26"/>
      <c r="XBM26" s="26"/>
      <c r="XBN26" s="26"/>
      <c r="XBO26" s="26"/>
      <c r="XBP26" s="26"/>
      <c r="XBQ26" s="26"/>
      <c r="XBR26" s="26"/>
      <c r="XBS26" s="26"/>
      <c r="XBT26" s="26"/>
      <c r="XBU26" s="26"/>
      <c r="XBV26" s="26"/>
      <c r="XBW26" s="26"/>
      <c r="XBX26" s="26"/>
      <c r="XBY26" s="26"/>
      <c r="XBZ26" s="26"/>
      <c r="XCA26" s="26"/>
      <c r="XCB26" s="26"/>
      <c r="XCC26" s="26"/>
      <c r="XCD26" s="26"/>
      <c r="XCE26" s="26"/>
      <c r="XCF26" s="26"/>
      <c r="XCG26" s="26"/>
      <c r="XCH26" s="26"/>
      <c r="XCI26" s="26"/>
      <c r="XCJ26" s="26"/>
      <c r="XCK26" s="26"/>
      <c r="XCL26" s="26"/>
      <c r="XCM26" s="26"/>
      <c r="XCN26" s="26"/>
      <c r="XCO26" s="26"/>
      <c r="XCP26" s="26"/>
      <c r="XCQ26" s="26"/>
      <c r="XCR26" s="26"/>
      <c r="XCS26" s="26"/>
      <c r="XCT26" s="26"/>
      <c r="XCU26" s="26"/>
      <c r="XCV26" s="26"/>
      <c r="XCW26" s="26"/>
      <c r="XCX26" s="26"/>
      <c r="XCY26" s="26"/>
      <c r="XCZ26" s="26"/>
      <c r="XDA26" s="26"/>
      <c r="XDB26" s="26"/>
      <c r="XDC26" s="26"/>
      <c r="XDD26" s="26"/>
      <c r="XDE26" s="26"/>
      <c r="XDF26" s="26"/>
      <c r="XDG26" s="26"/>
      <c r="XDH26" s="26"/>
      <c r="XDI26" s="26"/>
      <c r="XDJ26" s="26"/>
      <c r="XDK26" s="26"/>
      <c r="XDL26" s="26"/>
      <c r="XDM26" s="26"/>
      <c r="XDN26" s="26"/>
      <c r="XDO26" s="26"/>
      <c r="XDP26" s="26"/>
      <c r="XDQ26" s="26"/>
      <c r="XDR26" s="26"/>
      <c r="XDS26" s="26"/>
      <c r="XDT26" s="26"/>
      <c r="XDU26" s="26"/>
      <c r="XDV26" s="26"/>
      <c r="XDW26" s="26"/>
      <c r="XDX26" s="26"/>
      <c r="XDY26" s="26"/>
      <c r="XDZ26" s="26"/>
      <c r="XEA26" s="26"/>
      <c r="XEB26" s="26"/>
      <c r="XEC26" s="26"/>
      <c r="XED26" s="26"/>
      <c r="XEE26" s="26"/>
      <c r="XEF26" s="26"/>
      <c r="XEG26" s="26"/>
      <c r="XEH26" s="26"/>
      <c r="XEI26" s="26"/>
      <c r="XEJ26" s="26"/>
      <c r="XEK26" s="26"/>
      <c r="XEL26" s="26"/>
      <c r="XEM26" s="26"/>
      <c r="XEN26" s="26"/>
      <c r="XEO26" s="26"/>
      <c r="XEP26" s="26"/>
      <c r="XEQ26" s="26"/>
      <c r="XER26" s="26"/>
      <c r="XES26" s="26"/>
      <c r="XET26" s="26"/>
      <c r="XEU26" s="26"/>
      <c r="XEV26" s="26"/>
      <c r="XEW26" s="26"/>
      <c r="XEX26" s="26"/>
      <c r="XEY26" s="26"/>
      <c r="XEZ26" s="26"/>
      <c r="XFA26" s="26"/>
      <c r="XFB26" s="26"/>
      <c r="XFC26" s="26"/>
      <c r="XFD26" s="26"/>
    </row>
    <row r="27" spans="1:90 16165:16384" ht="24.75" customHeight="1">
      <c r="A27" s="29"/>
    </row>
    <row r="28" spans="1:90 16165:16384" ht="23.25" customHeight="1"/>
    <row r="29" spans="1:90 16165:16384" ht="36.75" customHeight="1">
      <c r="A29" s="26" t="s">
        <v>168</v>
      </c>
    </row>
    <row r="30" spans="1:90 16165:16384" s="43" customFormat="1" ht="36" customHeight="1">
      <c r="A30" s="42"/>
      <c r="B30" s="236" t="s">
        <v>169</v>
      </c>
      <c r="C30" s="230"/>
      <c r="D30" s="230"/>
      <c r="E30" s="230"/>
      <c r="F30" s="230"/>
      <c r="G30" s="230"/>
      <c r="H30" s="230"/>
      <c r="I30" s="234"/>
      <c r="J30" s="236" t="s">
        <v>170</v>
      </c>
      <c r="K30" s="230"/>
      <c r="L30" s="230"/>
      <c r="M30" s="230"/>
      <c r="N30" s="230"/>
      <c r="O30" s="230"/>
      <c r="P30" s="230"/>
      <c r="Q30" s="234"/>
      <c r="R30" s="236" t="s">
        <v>171</v>
      </c>
      <c r="S30" s="230"/>
      <c r="T30" s="230"/>
      <c r="U30" s="230"/>
      <c r="V30" s="230"/>
      <c r="W30" s="230"/>
      <c r="X30" s="230"/>
      <c r="Y30" s="234"/>
      <c r="Z30" s="235" t="s">
        <v>172</v>
      </c>
      <c r="AA30" s="230"/>
      <c r="AB30" s="230"/>
      <c r="AC30" s="230"/>
      <c r="AD30" s="230"/>
      <c r="AE30" s="230"/>
      <c r="AF30" s="230"/>
      <c r="AG30" s="234"/>
      <c r="AH30" s="235" t="s">
        <v>173</v>
      </c>
      <c r="AI30" s="230"/>
      <c r="AJ30" s="230"/>
      <c r="AK30" s="230"/>
      <c r="AL30" s="230"/>
      <c r="AM30" s="230"/>
      <c r="AN30" s="230"/>
      <c r="AO30" s="234"/>
      <c r="AP30" s="235" t="s">
        <v>174</v>
      </c>
      <c r="AQ30" s="230"/>
      <c r="AR30" s="230"/>
      <c r="AS30" s="230"/>
      <c r="AT30" s="230"/>
      <c r="AU30" s="230"/>
      <c r="AV30" s="230"/>
      <c r="AW30" s="234"/>
      <c r="AX30" s="235" t="s">
        <v>175</v>
      </c>
      <c r="AY30" s="230"/>
      <c r="AZ30" s="230"/>
      <c r="BA30" s="230"/>
      <c r="BB30" s="230"/>
      <c r="BC30" s="230"/>
      <c r="BD30" s="230"/>
      <c r="BE30" s="234"/>
      <c r="BF30" s="235" t="s">
        <v>176</v>
      </c>
      <c r="BG30" s="230"/>
      <c r="BH30" s="230"/>
      <c r="BI30" s="230"/>
      <c r="BJ30" s="230"/>
      <c r="BK30" s="230"/>
      <c r="BL30" s="230"/>
      <c r="BM30" s="234"/>
      <c r="BN30" s="235" t="s">
        <v>177</v>
      </c>
      <c r="BO30" s="230"/>
      <c r="BP30" s="230"/>
      <c r="BQ30" s="230"/>
      <c r="BR30" s="230"/>
      <c r="BS30" s="230"/>
      <c r="BT30" s="230"/>
      <c r="BU30" s="234"/>
      <c r="BV30" s="235" t="s">
        <v>178</v>
      </c>
      <c r="BW30" s="230"/>
      <c r="BX30" s="230"/>
      <c r="BY30" s="230"/>
      <c r="BZ30" s="230"/>
      <c r="CA30" s="230"/>
      <c r="CB30" s="230"/>
      <c r="CC30" s="234"/>
      <c r="CD30" s="232" t="s">
        <v>595</v>
      </c>
      <c r="CE30" s="230"/>
      <c r="CF30" s="230"/>
      <c r="CG30" s="230"/>
      <c r="CH30" s="230"/>
      <c r="CI30" s="230"/>
      <c r="CJ30" s="230"/>
      <c r="CK30" s="230"/>
      <c r="CL30" s="197"/>
      <c r="WWS30" s="26"/>
      <c r="WWT30" s="26"/>
      <c r="WWU30" s="26"/>
      <c r="WWV30" s="26"/>
      <c r="WWW30" s="26"/>
      <c r="WWX30" s="26"/>
      <c r="WWY30" s="26"/>
      <c r="WWZ30" s="26"/>
      <c r="WXA30" s="26"/>
      <c r="WXB30" s="26"/>
      <c r="WXC30" s="26"/>
      <c r="WXD30" s="26"/>
      <c r="WXE30" s="26"/>
      <c r="WXF30" s="26"/>
      <c r="WXG30" s="26"/>
      <c r="WXH30" s="26"/>
      <c r="WXI30" s="26"/>
      <c r="WXJ30" s="26"/>
      <c r="WXK30" s="26"/>
      <c r="WXL30" s="26"/>
      <c r="WXM30" s="26"/>
      <c r="WXN30" s="26"/>
      <c r="WXO30" s="26"/>
      <c r="WXP30" s="26"/>
      <c r="WXQ30" s="26"/>
      <c r="WXR30" s="26"/>
      <c r="WXS30" s="26"/>
      <c r="WXT30" s="26"/>
      <c r="WXU30" s="26"/>
      <c r="WXV30" s="26"/>
      <c r="WXW30" s="26"/>
      <c r="WXX30" s="26"/>
      <c r="WXY30" s="26"/>
      <c r="WXZ30" s="26"/>
      <c r="WYA30" s="26"/>
      <c r="WYB30" s="26"/>
      <c r="WYC30" s="26"/>
      <c r="WYD30" s="26"/>
      <c r="WYE30" s="26"/>
      <c r="WYF30" s="26"/>
      <c r="WYG30" s="26"/>
      <c r="WYH30" s="26"/>
      <c r="WYI30" s="26"/>
      <c r="WYJ30" s="26"/>
      <c r="WYK30" s="26"/>
      <c r="WYL30" s="26"/>
      <c r="WYM30" s="26"/>
      <c r="WYN30" s="26"/>
      <c r="WYO30" s="26"/>
      <c r="WYP30" s="26"/>
      <c r="WYQ30" s="26"/>
      <c r="WYR30" s="26"/>
      <c r="WYS30" s="26"/>
      <c r="WYT30" s="26"/>
      <c r="WYU30" s="26"/>
      <c r="WYV30" s="26"/>
      <c r="WYW30" s="26"/>
      <c r="WYX30" s="26"/>
      <c r="WYY30" s="26"/>
      <c r="WYZ30" s="26"/>
      <c r="WZA30" s="26"/>
      <c r="WZB30" s="26"/>
      <c r="WZC30" s="26"/>
      <c r="WZD30" s="26"/>
      <c r="WZE30" s="26"/>
      <c r="WZF30" s="26"/>
      <c r="WZG30" s="26"/>
      <c r="WZH30" s="26"/>
      <c r="WZI30" s="26"/>
      <c r="WZJ30" s="26"/>
      <c r="WZK30" s="26"/>
      <c r="WZL30" s="26"/>
      <c r="WZM30" s="26"/>
      <c r="WZN30" s="26"/>
      <c r="WZO30" s="26"/>
      <c r="WZP30" s="26"/>
      <c r="WZQ30" s="26"/>
      <c r="WZR30" s="26"/>
      <c r="WZS30" s="26"/>
      <c r="WZT30" s="26"/>
      <c r="WZU30" s="26"/>
      <c r="WZV30" s="26"/>
      <c r="WZW30" s="26"/>
      <c r="WZX30" s="26"/>
      <c r="WZY30" s="26"/>
      <c r="WZZ30" s="26"/>
      <c r="XAA30" s="26"/>
      <c r="XAB30" s="26"/>
      <c r="XAC30" s="26"/>
      <c r="XAD30" s="26"/>
      <c r="XAE30" s="26"/>
      <c r="XAF30" s="26"/>
      <c r="XAG30" s="26"/>
      <c r="XAH30" s="26"/>
      <c r="XAI30" s="26"/>
      <c r="XAJ30" s="26"/>
      <c r="XAK30" s="26"/>
      <c r="XAL30" s="26"/>
      <c r="XAM30" s="26"/>
      <c r="XAN30" s="26"/>
      <c r="XAO30" s="26"/>
      <c r="XAP30" s="26"/>
      <c r="XAQ30" s="26"/>
      <c r="XAR30" s="26"/>
      <c r="XAS30" s="26"/>
      <c r="XAT30" s="26"/>
      <c r="XAU30" s="26"/>
      <c r="XAV30" s="26"/>
      <c r="XAW30" s="26"/>
      <c r="XAX30" s="26"/>
      <c r="XAY30" s="26"/>
      <c r="XAZ30" s="26"/>
      <c r="XBA30" s="26"/>
      <c r="XBB30" s="26"/>
      <c r="XBC30" s="26"/>
      <c r="XBD30" s="26"/>
      <c r="XBE30" s="26"/>
      <c r="XBF30" s="26"/>
      <c r="XBG30" s="26"/>
      <c r="XBH30" s="26"/>
      <c r="XBI30" s="26"/>
      <c r="XBJ30" s="26"/>
      <c r="XBK30" s="26"/>
      <c r="XBL30" s="26"/>
      <c r="XBM30" s="26"/>
      <c r="XBN30" s="26"/>
      <c r="XBO30" s="26"/>
      <c r="XBP30" s="26"/>
      <c r="XBQ30" s="26"/>
      <c r="XBR30" s="26"/>
      <c r="XBS30" s="26"/>
      <c r="XBT30" s="26"/>
      <c r="XBU30" s="26"/>
      <c r="XBV30" s="26"/>
      <c r="XBW30" s="26"/>
      <c r="XBX30" s="26"/>
      <c r="XBY30" s="26"/>
      <c r="XBZ30" s="26"/>
      <c r="XCA30" s="26"/>
      <c r="XCB30" s="26"/>
      <c r="XCC30" s="26"/>
      <c r="XCD30" s="26"/>
      <c r="XCE30" s="26"/>
      <c r="XCF30" s="26"/>
      <c r="XCG30" s="26"/>
      <c r="XCH30" s="26"/>
      <c r="XCI30" s="26"/>
      <c r="XCJ30" s="26"/>
      <c r="XCK30" s="26"/>
      <c r="XCL30" s="26"/>
      <c r="XCM30" s="26"/>
      <c r="XCN30" s="26"/>
      <c r="XCO30" s="26"/>
      <c r="XCP30" s="26"/>
      <c r="XCQ30" s="26"/>
      <c r="XCR30" s="26"/>
      <c r="XCS30" s="26"/>
      <c r="XCT30" s="26"/>
      <c r="XCU30" s="26"/>
      <c r="XCV30" s="26"/>
      <c r="XCW30" s="26"/>
      <c r="XCX30" s="26"/>
      <c r="XCY30" s="26"/>
      <c r="XCZ30" s="26"/>
      <c r="XDA30" s="26"/>
      <c r="XDB30" s="26"/>
      <c r="XDC30" s="26"/>
      <c r="XDD30" s="26"/>
      <c r="XDE30" s="26"/>
      <c r="XDF30" s="26"/>
      <c r="XDG30" s="26"/>
      <c r="XDH30" s="26"/>
      <c r="XDI30" s="26"/>
      <c r="XDJ30" s="26"/>
      <c r="XDK30" s="26"/>
      <c r="XDL30" s="26"/>
      <c r="XDM30" s="26"/>
      <c r="XDN30" s="26"/>
      <c r="XDO30" s="26"/>
      <c r="XDP30" s="26"/>
      <c r="XDQ30" s="26"/>
      <c r="XDR30" s="26"/>
      <c r="XDS30" s="26"/>
      <c r="XDT30" s="26"/>
      <c r="XDU30" s="26"/>
      <c r="XDV30" s="26"/>
      <c r="XDW30" s="26"/>
      <c r="XDX30" s="26"/>
      <c r="XDY30" s="26"/>
      <c r="XDZ30" s="26"/>
      <c r="XEA30" s="26"/>
      <c r="XEB30" s="26"/>
      <c r="XEC30" s="26"/>
      <c r="XED30" s="26"/>
      <c r="XEE30" s="26"/>
      <c r="XEF30" s="26"/>
      <c r="XEG30" s="26"/>
      <c r="XEH30" s="26"/>
      <c r="XEI30" s="26"/>
      <c r="XEJ30" s="26"/>
      <c r="XEK30" s="26"/>
      <c r="XEL30" s="26"/>
      <c r="XEM30" s="26"/>
      <c r="XEN30" s="26"/>
      <c r="XEO30" s="26"/>
      <c r="XEP30" s="26"/>
      <c r="XEQ30" s="26"/>
      <c r="XER30" s="26"/>
      <c r="XES30" s="26"/>
      <c r="XET30" s="26"/>
      <c r="XEU30" s="26"/>
      <c r="XEV30" s="26"/>
      <c r="XEW30" s="26"/>
      <c r="XEX30" s="26"/>
      <c r="XEY30" s="26"/>
      <c r="XEZ30" s="26"/>
      <c r="XFA30" s="26"/>
      <c r="XFB30" s="26"/>
      <c r="XFC30" s="26"/>
      <c r="XFD30" s="26"/>
    </row>
    <row r="31" spans="1:90 16165:16384" s="38" customFormat="1" ht="36" customHeight="1">
      <c r="A31" s="35"/>
      <c r="B31" s="36" t="s">
        <v>143</v>
      </c>
      <c r="C31" s="36" t="s">
        <v>144</v>
      </c>
      <c r="D31" s="36" t="s">
        <v>145</v>
      </c>
      <c r="E31" s="36" t="s">
        <v>146</v>
      </c>
      <c r="F31" s="36" t="s">
        <v>147</v>
      </c>
      <c r="G31" s="36" t="s">
        <v>148</v>
      </c>
      <c r="H31" s="36" t="s">
        <v>149</v>
      </c>
      <c r="I31" s="36" t="s">
        <v>150</v>
      </c>
      <c r="J31" s="36" t="s">
        <v>143</v>
      </c>
      <c r="K31" s="36" t="s">
        <v>144</v>
      </c>
      <c r="L31" s="36" t="s">
        <v>145</v>
      </c>
      <c r="M31" s="36" t="s">
        <v>146</v>
      </c>
      <c r="N31" s="36" t="s">
        <v>147</v>
      </c>
      <c r="O31" s="36" t="s">
        <v>148</v>
      </c>
      <c r="P31" s="36" t="s">
        <v>149</v>
      </c>
      <c r="Q31" s="36" t="s">
        <v>150</v>
      </c>
      <c r="R31" s="36" t="s">
        <v>143</v>
      </c>
      <c r="S31" s="36" t="s">
        <v>144</v>
      </c>
      <c r="T31" s="36" t="s">
        <v>145</v>
      </c>
      <c r="U31" s="36" t="s">
        <v>146</v>
      </c>
      <c r="V31" s="36" t="s">
        <v>147</v>
      </c>
      <c r="W31" s="36" t="s">
        <v>148</v>
      </c>
      <c r="X31" s="36" t="s">
        <v>149</v>
      </c>
      <c r="Y31" s="36" t="s">
        <v>150</v>
      </c>
      <c r="Z31" s="36" t="s">
        <v>143</v>
      </c>
      <c r="AA31" s="36" t="s">
        <v>144</v>
      </c>
      <c r="AB31" s="36" t="s">
        <v>145</v>
      </c>
      <c r="AC31" s="36" t="s">
        <v>146</v>
      </c>
      <c r="AD31" s="36" t="s">
        <v>147</v>
      </c>
      <c r="AE31" s="36" t="s">
        <v>148</v>
      </c>
      <c r="AF31" s="36" t="s">
        <v>149</v>
      </c>
      <c r="AG31" s="36" t="s">
        <v>150</v>
      </c>
      <c r="AH31" s="36" t="s">
        <v>143</v>
      </c>
      <c r="AI31" s="36" t="s">
        <v>144</v>
      </c>
      <c r="AJ31" s="36" t="s">
        <v>145</v>
      </c>
      <c r="AK31" s="36" t="s">
        <v>146</v>
      </c>
      <c r="AL31" s="36" t="s">
        <v>147</v>
      </c>
      <c r="AM31" s="36" t="s">
        <v>148</v>
      </c>
      <c r="AN31" s="36" t="s">
        <v>149</v>
      </c>
      <c r="AO31" s="36" t="s">
        <v>150</v>
      </c>
      <c r="AP31" s="36" t="s">
        <v>143</v>
      </c>
      <c r="AQ31" s="36" t="s">
        <v>144</v>
      </c>
      <c r="AR31" s="36" t="s">
        <v>145</v>
      </c>
      <c r="AS31" s="36" t="s">
        <v>146</v>
      </c>
      <c r="AT31" s="36" t="s">
        <v>147</v>
      </c>
      <c r="AU31" s="36" t="s">
        <v>148</v>
      </c>
      <c r="AV31" s="36" t="s">
        <v>149</v>
      </c>
      <c r="AW31" s="36" t="s">
        <v>150</v>
      </c>
      <c r="AX31" s="36" t="s">
        <v>143</v>
      </c>
      <c r="AY31" s="36" t="s">
        <v>144</v>
      </c>
      <c r="AZ31" s="36" t="s">
        <v>145</v>
      </c>
      <c r="BA31" s="36" t="s">
        <v>146</v>
      </c>
      <c r="BB31" s="36" t="s">
        <v>147</v>
      </c>
      <c r="BC31" s="36" t="s">
        <v>148</v>
      </c>
      <c r="BD31" s="36" t="s">
        <v>149</v>
      </c>
      <c r="BE31" s="36" t="s">
        <v>150</v>
      </c>
      <c r="BF31" s="36" t="s">
        <v>143</v>
      </c>
      <c r="BG31" s="36" t="s">
        <v>144</v>
      </c>
      <c r="BH31" s="36" t="s">
        <v>145</v>
      </c>
      <c r="BI31" s="36" t="s">
        <v>146</v>
      </c>
      <c r="BJ31" s="36" t="s">
        <v>147</v>
      </c>
      <c r="BK31" s="36" t="s">
        <v>148</v>
      </c>
      <c r="BL31" s="36" t="s">
        <v>149</v>
      </c>
      <c r="BM31" s="36" t="s">
        <v>150</v>
      </c>
      <c r="BN31" s="36" t="s">
        <v>143</v>
      </c>
      <c r="BO31" s="36" t="s">
        <v>144</v>
      </c>
      <c r="BP31" s="36" t="s">
        <v>145</v>
      </c>
      <c r="BQ31" s="36" t="s">
        <v>146</v>
      </c>
      <c r="BR31" s="36" t="s">
        <v>147</v>
      </c>
      <c r="BS31" s="36" t="s">
        <v>148</v>
      </c>
      <c r="BT31" s="36" t="s">
        <v>149</v>
      </c>
      <c r="BU31" s="36" t="s">
        <v>150</v>
      </c>
      <c r="BV31" s="36" t="s">
        <v>143</v>
      </c>
      <c r="BW31" s="36" t="s">
        <v>144</v>
      </c>
      <c r="BX31" s="36" t="s">
        <v>145</v>
      </c>
      <c r="BY31" s="36" t="s">
        <v>146</v>
      </c>
      <c r="BZ31" s="36" t="s">
        <v>147</v>
      </c>
      <c r="CA31" s="36" t="s">
        <v>148</v>
      </c>
      <c r="CB31" s="36" t="s">
        <v>149</v>
      </c>
      <c r="CC31" s="36" t="s">
        <v>150</v>
      </c>
      <c r="CD31" s="36" t="s">
        <v>143</v>
      </c>
      <c r="CE31" s="36" t="s">
        <v>144</v>
      </c>
      <c r="CF31" s="36" t="s">
        <v>145</v>
      </c>
      <c r="CG31" s="36" t="s">
        <v>146</v>
      </c>
      <c r="CH31" s="36" t="s">
        <v>147</v>
      </c>
      <c r="CI31" s="36" t="s">
        <v>148</v>
      </c>
      <c r="CJ31" s="36" t="s">
        <v>149</v>
      </c>
      <c r="CK31" s="196" t="s">
        <v>150</v>
      </c>
      <c r="CL31" s="198"/>
      <c r="WWS31" s="26"/>
      <c r="WWT31" s="26"/>
      <c r="WWU31" s="26"/>
      <c r="WWV31" s="26"/>
      <c r="WWW31" s="26"/>
      <c r="WWX31" s="26"/>
      <c r="WWY31" s="26"/>
      <c r="WWZ31" s="26"/>
      <c r="WXA31" s="26"/>
      <c r="WXB31" s="26"/>
      <c r="WXC31" s="26"/>
      <c r="WXD31" s="26"/>
      <c r="WXE31" s="26"/>
      <c r="WXF31" s="26"/>
      <c r="WXG31" s="26"/>
      <c r="WXH31" s="26"/>
      <c r="WXI31" s="26"/>
      <c r="WXJ31" s="26"/>
      <c r="WXK31" s="26"/>
      <c r="WXL31" s="26"/>
      <c r="WXM31" s="26"/>
      <c r="WXN31" s="26"/>
      <c r="WXO31" s="26"/>
      <c r="WXP31" s="26"/>
      <c r="WXQ31" s="26"/>
      <c r="WXR31" s="26"/>
      <c r="WXS31" s="26"/>
      <c r="WXT31" s="26"/>
      <c r="WXU31" s="26"/>
      <c r="WXV31" s="26"/>
      <c r="WXW31" s="26"/>
      <c r="WXX31" s="26"/>
      <c r="WXY31" s="26"/>
      <c r="WXZ31" s="26"/>
      <c r="WYA31" s="26"/>
      <c r="WYB31" s="26"/>
      <c r="WYC31" s="26"/>
      <c r="WYD31" s="26"/>
      <c r="WYE31" s="26"/>
      <c r="WYF31" s="26"/>
      <c r="WYG31" s="26"/>
      <c r="WYH31" s="26"/>
      <c r="WYI31" s="26"/>
      <c r="WYJ31" s="26"/>
      <c r="WYK31" s="26"/>
      <c r="WYL31" s="26"/>
      <c r="WYM31" s="26"/>
      <c r="WYN31" s="26"/>
      <c r="WYO31" s="26"/>
      <c r="WYP31" s="26"/>
      <c r="WYQ31" s="26"/>
      <c r="WYR31" s="26"/>
      <c r="WYS31" s="26"/>
      <c r="WYT31" s="26"/>
      <c r="WYU31" s="26"/>
      <c r="WYV31" s="26"/>
      <c r="WYW31" s="26"/>
      <c r="WYX31" s="26"/>
      <c r="WYY31" s="26"/>
      <c r="WYZ31" s="26"/>
      <c r="WZA31" s="26"/>
      <c r="WZB31" s="26"/>
      <c r="WZC31" s="26"/>
      <c r="WZD31" s="26"/>
      <c r="WZE31" s="26"/>
      <c r="WZF31" s="26"/>
      <c r="WZG31" s="26"/>
      <c r="WZH31" s="26"/>
      <c r="WZI31" s="26"/>
      <c r="WZJ31" s="26"/>
      <c r="WZK31" s="26"/>
      <c r="WZL31" s="26"/>
      <c r="WZM31" s="26"/>
      <c r="WZN31" s="26"/>
      <c r="WZO31" s="26"/>
      <c r="WZP31" s="26"/>
      <c r="WZQ31" s="26"/>
      <c r="WZR31" s="26"/>
      <c r="WZS31" s="26"/>
      <c r="WZT31" s="26"/>
      <c r="WZU31" s="26"/>
      <c r="WZV31" s="26"/>
      <c r="WZW31" s="26"/>
      <c r="WZX31" s="26"/>
      <c r="WZY31" s="26"/>
      <c r="WZZ31" s="26"/>
      <c r="XAA31" s="26"/>
      <c r="XAB31" s="26"/>
      <c r="XAC31" s="26"/>
      <c r="XAD31" s="26"/>
      <c r="XAE31" s="26"/>
      <c r="XAF31" s="26"/>
      <c r="XAG31" s="26"/>
      <c r="XAH31" s="26"/>
      <c r="XAI31" s="26"/>
      <c r="XAJ31" s="26"/>
      <c r="XAK31" s="26"/>
      <c r="XAL31" s="26"/>
      <c r="XAM31" s="26"/>
      <c r="XAN31" s="26"/>
      <c r="XAO31" s="26"/>
      <c r="XAP31" s="26"/>
      <c r="XAQ31" s="26"/>
      <c r="XAR31" s="26"/>
      <c r="XAS31" s="26"/>
      <c r="XAT31" s="26"/>
      <c r="XAU31" s="26"/>
      <c r="XAV31" s="26"/>
      <c r="XAW31" s="26"/>
      <c r="XAX31" s="26"/>
      <c r="XAY31" s="26"/>
      <c r="XAZ31" s="26"/>
      <c r="XBA31" s="26"/>
      <c r="XBB31" s="26"/>
      <c r="XBC31" s="26"/>
      <c r="XBD31" s="26"/>
      <c r="XBE31" s="26"/>
      <c r="XBF31" s="26"/>
      <c r="XBG31" s="26"/>
      <c r="XBH31" s="26"/>
      <c r="XBI31" s="26"/>
      <c r="XBJ31" s="26"/>
      <c r="XBK31" s="26"/>
      <c r="XBL31" s="26"/>
      <c r="XBM31" s="26"/>
      <c r="XBN31" s="26"/>
      <c r="XBO31" s="26"/>
      <c r="XBP31" s="26"/>
      <c r="XBQ31" s="26"/>
      <c r="XBR31" s="26"/>
      <c r="XBS31" s="26"/>
      <c r="XBT31" s="26"/>
      <c r="XBU31" s="26"/>
      <c r="XBV31" s="26"/>
      <c r="XBW31" s="26"/>
      <c r="XBX31" s="26"/>
      <c r="XBY31" s="26"/>
      <c r="XBZ31" s="26"/>
      <c r="XCA31" s="26"/>
      <c r="XCB31" s="26"/>
      <c r="XCC31" s="26"/>
      <c r="XCD31" s="26"/>
      <c r="XCE31" s="26"/>
      <c r="XCF31" s="26"/>
      <c r="XCG31" s="26"/>
      <c r="XCH31" s="26"/>
      <c r="XCI31" s="26"/>
      <c r="XCJ31" s="26"/>
      <c r="XCK31" s="26"/>
      <c r="XCL31" s="26"/>
      <c r="XCM31" s="26"/>
      <c r="XCN31" s="26"/>
      <c r="XCO31" s="26"/>
      <c r="XCP31" s="26"/>
      <c r="XCQ31" s="26"/>
      <c r="XCR31" s="26"/>
      <c r="XCS31" s="26"/>
      <c r="XCT31" s="26"/>
      <c r="XCU31" s="26"/>
      <c r="XCV31" s="26"/>
      <c r="XCW31" s="26"/>
      <c r="XCX31" s="26"/>
      <c r="XCY31" s="26"/>
      <c r="XCZ31" s="26"/>
      <c r="XDA31" s="26"/>
      <c r="XDB31" s="26"/>
      <c r="XDC31" s="26"/>
      <c r="XDD31" s="26"/>
      <c r="XDE31" s="26"/>
      <c r="XDF31" s="26"/>
      <c r="XDG31" s="26"/>
      <c r="XDH31" s="26"/>
      <c r="XDI31" s="26"/>
      <c r="XDJ31" s="26"/>
      <c r="XDK31" s="26"/>
      <c r="XDL31" s="26"/>
      <c r="XDM31" s="26"/>
      <c r="XDN31" s="26"/>
      <c r="XDO31" s="26"/>
      <c r="XDP31" s="26"/>
      <c r="XDQ31" s="26"/>
      <c r="XDR31" s="26"/>
      <c r="XDS31" s="26"/>
      <c r="XDT31" s="26"/>
      <c r="XDU31" s="26"/>
      <c r="XDV31" s="26"/>
      <c r="XDW31" s="26"/>
      <c r="XDX31" s="26"/>
      <c r="XDY31" s="26"/>
      <c r="XDZ31" s="26"/>
      <c r="XEA31" s="26"/>
      <c r="XEB31" s="26"/>
      <c r="XEC31" s="26"/>
      <c r="XED31" s="26"/>
      <c r="XEE31" s="26"/>
      <c r="XEF31" s="26"/>
      <c r="XEG31" s="26"/>
      <c r="XEH31" s="26"/>
      <c r="XEI31" s="26"/>
      <c r="XEJ31" s="26"/>
      <c r="XEK31" s="26"/>
      <c r="XEL31" s="26"/>
      <c r="XEM31" s="26"/>
      <c r="XEN31" s="26"/>
      <c r="XEO31" s="26"/>
      <c r="XEP31" s="26"/>
      <c r="XEQ31" s="26"/>
      <c r="XER31" s="26"/>
      <c r="XES31" s="26"/>
      <c r="XET31" s="26"/>
      <c r="XEU31" s="26"/>
      <c r="XEV31" s="26"/>
      <c r="XEW31" s="26"/>
      <c r="XEX31" s="26"/>
      <c r="XEY31" s="26"/>
      <c r="XEZ31" s="26"/>
      <c r="XFA31" s="26"/>
      <c r="XFB31" s="26"/>
      <c r="XFC31" s="26"/>
      <c r="XFD31" s="26"/>
    </row>
    <row r="32" spans="1:90 16165:16384" ht="45" customHeight="1">
      <c r="A32" s="39" t="s">
        <v>180</v>
      </c>
      <c r="B32" s="171"/>
      <c r="C32" s="171"/>
      <c r="D32" s="171"/>
      <c r="E32" s="171"/>
      <c r="F32" s="171"/>
      <c r="G32" s="171"/>
      <c r="H32" s="171"/>
      <c r="I32" s="171"/>
      <c r="J32" s="172">
        <f t="shared" ref="J32:BU32" si="9">IFERROR(IF(OR(J7="",B7=""),"",J7/B7-1),"")</f>
        <v>-0.17155140774917421</v>
      </c>
      <c r="K32" s="172">
        <f t="shared" si="9"/>
        <v>-1.8333793320979397E-2</v>
      </c>
      <c r="L32" s="172">
        <f t="shared" si="9"/>
        <v>-8.4098478710955105E-2</v>
      </c>
      <c r="M32" s="172">
        <f t="shared" si="9"/>
        <v>0.2754209387639921</v>
      </c>
      <c r="N32" s="172">
        <f t="shared" si="9"/>
        <v>3.225364546865972E-2</v>
      </c>
      <c r="O32" s="172">
        <f t="shared" si="9"/>
        <v>8.0970588235294016E-2</v>
      </c>
      <c r="P32" s="172">
        <f t="shared" si="9"/>
        <v>0.1557851688321088</v>
      </c>
      <c r="Q32" s="164">
        <f t="shared" si="9"/>
        <v>4.8867580091877416E-2</v>
      </c>
      <c r="R32" s="164">
        <f t="shared" si="9"/>
        <v>0.26308461489779122</v>
      </c>
      <c r="S32" s="164">
        <f t="shared" si="9"/>
        <v>7.4945778777411931E-2</v>
      </c>
      <c r="T32" s="164">
        <f t="shared" si="9"/>
        <v>0.14798889407602145</v>
      </c>
      <c r="U32" s="164">
        <f t="shared" si="9"/>
        <v>-2.0429235194335815E-2</v>
      </c>
      <c r="V32" s="164">
        <f t="shared" si="9"/>
        <v>8.0643496468437048E-2</v>
      </c>
      <c r="W32" s="164">
        <f t="shared" si="9"/>
        <v>3.4010829047968816E-2</v>
      </c>
      <c r="X32" s="164">
        <f t="shared" si="9"/>
        <v>1.089696419345243E-2</v>
      </c>
      <c r="Y32" s="164">
        <f t="shared" si="9"/>
        <v>6.4253610021994811E-2</v>
      </c>
      <c r="Z32" s="164">
        <f t="shared" si="9"/>
        <v>-6.0927948692253708E-2</v>
      </c>
      <c r="AA32" s="164">
        <f t="shared" si="9"/>
        <v>0.20946046928710205</v>
      </c>
      <c r="AB32" s="164">
        <f t="shared" si="9"/>
        <v>9.3960018834810199E-2</v>
      </c>
      <c r="AC32" s="164">
        <f t="shared" si="9"/>
        <v>7.9242583948200496E-2</v>
      </c>
      <c r="AD32" s="164">
        <f t="shared" si="9"/>
        <v>8.8625385476080121E-2</v>
      </c>
      <c r="AE32" s="164">
        <f t="shared" si="9"/>
        <v>-1.4235718232771144E-2</v>
      </c>
      <c r="AF32" s="164">
        <f t="shared" si="9"/>
        <v>2.4222900243158207E-2</v>
      </c>
      <c r="AG32" s="164">
        <f t="shared" si="9"/>
        <v>5.3500345946140282E-2</v>
      </c>
      <c r="AH32" s="164">
        <f t="shared" si="9"/>
        <v>0.11770355351616679</v>
      </c>
      <c r="AI32" s="164">
        <f t="shared" si="9"/>
        <v>-0.12140871177015755</v>
      </c>
      <c r="AJ32" s="164">
        <f t="shared" si="9"/>
        <v>-3.3729848176553445E-2</v>
      </c>
      <c r="AK32" s="164">
        <f t="shared" si="9"/>
        <v>-9.8643133698419927E-2</v>
      </c>
      <c r="AL32" s="164">
        <f t="shared" si="9"/>
        <v>-5.7056191323748728E-2</v>
      </c>
      <c r="AM32" s="164">
        <f t="shared" si="9"/>
        <v>-6.0114249105760464E-2</v>
      </c>
      <c r="AN32" s="164">
        <f t="shared" si="9"/>
        <v>-7.6817226414238382E-2</v>
      </c>
      <c r="AO32" s="164">
        <f t="shared" si="9"/>
        <v>-5.8033315421816223E-2</v>
      </c>
      <c r="AP32" s="164">
        <f t="shared" si="9"/>
        <v>0.13586022531983954</v>
      </c>
      <c r="AQ32" s="164">
        <f t="shared" si="9"/>
        <v>3.9873417721518978E-2</v>
      </c>
      <c r="AR32" s="164">
        <f t="shared" si="9"/>
        <v>8.0586377257633401E-2</v>
      </c>
      <c r="AS32" s="164">
        <f t="shared" si="9"/>
        <v>0.44920862195735456</v>
      </c>
      <c r="AT32" s="164">
        <f t="shared" si="9"/>
        <v>0.20720732696167699</v>
      </c>
      <c r="AU32" s="164">
        <f t="shared" si="9"/>
        <v>0.35163305879011642</v>
      </c>
      <c r="AV32" s="164">
        <f t="shared" si="9"/>
        <v>0.39293377667851459</v>
      </c>
      <c r="AW32" s="164">
        <f t="shared" si="9"/>
        <v>0.25325292695515178</v>
      </c>
      <c r="AX32" s="164">
        <f t="shared" si="9"/>
        <v>0.21274270824577624</v>
      </c>
      <c r="AY32" s="164">
        <f t="shared" si="9"/>
        <v>0.21346452965442619</v>
      </c>
      <c r="AZ32" s="164">
        <f t="shared" si="9"/>
        <v>0.21314270724029383</v>
      </c>
      <c r="BA32" s="164">
        <f t="shared" si="9"/>
        <v>0.14694651392560543</v>
      </c>
      <c r="BB32" s="164">
        <f t="shared" si="9"/>
        <v>0.18584626226367318</v>
      </c>
      <c r="BC32" s="164">
        <f t="shared" si="9"/>
        <v>0.15555462167216483</v>
      </c>
      <c r="BD32" s="164">
        <f t="shared" si="9"/>
        <v>0.1517638758231421</v>
      </c>
      <c r="BE32" s="164">
        <f t="shared" si="9"/>
        <v>0.17543061094734402</v>
      </c>
      <c r="BF32" s="164">
        <f t="shared" si="9"/>
        <v>-6.4111449958413891E-3</v>
      </c>
      <c r="BG32" s="164">
        <f t="shared" si="9"/>
        <v>0.11591941371527303</v>
      </c>
      <c r="BH32" s="164">
        <f t="shared" si="9"/>
        <v>6.1396598860108398E-2</v>
      </c>
      <c r="BI32" s="173">
        <f t="shared" si="9"/>
        <v>-0.11158968150493576</v>
      </c>
      <c r="BJ32" s="173">
        <f t="shared" si="9"/>
        <v>-7.5955243976043585E-3</v>
      </c>
      <c r="BK32" s="164">
        <f t="shared" si="9"/>
        <v>0.22666109030075998</v>
      </c>
      <c r="BL32" s="173">
        <f t="shared" si="9"/>
        <v>7.8328875094439754E-2</v>
      </c>
      <c r="BM32" s="173">
        <f t="shared" si="9"/>
        <v>7.1590580801406345E-2</v>
      </c>
      <c r="BN32" s="173">
        <f t="shared" si="9"/>
        <v>0.26797112064455364</v>
      </c>
      <c r="BO32" s="173">
        <f t="shared" si="9"/>
        <v>0.27050715409393966</v>
      </c>
      <c r="BP32" s="173">
        <f t="shared" si="9"/>
        <v>0.26944905264996066</v>
      </c>
      <c r="BQ32" s="173">
        <f t="shared" si="9"/>
        <v>0.28719306061479588</v>
      </c>
      <c r="BR32" s="173">
        <f t="shared" si="9"/>
        <v>0.27578431280818139</v>
      </c>
      <c r="BS32" s="164">
        <f t="shared" si="9"/>
        <v>-0.10548629537941567</v>
      </c>
      <c r="BT32" s="173">
        <f t="shared" si="9"/>
        <v>3.6385843322161104E-2</v>
      </c>
      <c r="BU32" s="173">
        <f t="shared" si="9"/>
        <v>0.12825234030836996</v>
      </c>
      <c r="BV32" s="164">
        <f>IFERROR(IF(OR(BV7="",BN7=""),"",BV7/BN7-1),"")</f>
        <v>0.10428013423557236</v>
      </c>
      <c r="BW32" s="164">
        <f t="shared" ref="BW32:CC32" si="10">IFERROR(IF(OR(BW7="",BO7=""),"",BW7/BO7-1),"")</f>
        <v>-0.17621855345911952</v>
      </c>
      <c r="BX32" s="164">
        <f t="shared" si="10"/>
        <v>-5.9323199669853444E-2</v>
      </c>
      <c r="BY32" s="164">
        <f t="shared" si="10"/>
        <v>-2.7953092552628345E-2</v>
      </c>
      <c r="BZ32" s="164">
        <f t="shared" si="10"/>
        <v>-4.8022764609246704E-2</v>
      </c>
      <c r="CA32" s="164">
        <f t="shared" si="10"/>
        <v>-0.17887741743035646</v>
      </c>
      <c r="CB32" s="164">
        <f t="shared" si="10"/>
        <v>-0.11115374425594504</v>
      </c>
      <c r="CC32" s="164">
        <f t="shared" si="10"/>
        <v>-8.8166958997432543E-2</v>
      </c>
      <c r="CD32" s="164">
        <f>IFERROR(IF(OR(CD7="",BV7=""),"",CD7/BV7-1),"")</f>
        <v>-0.39058413251961643</v>
      </c>
      <c r="CE32" s="164" t="str">
        <f t="shared" ref="CE32:CK32" si="11">IFERROR(IF(OR(CE7="",BW7=""),"",CE7/BW7-1),"")</f>
        <v/>
      </c>
      <c r="CF32" s="164" t="str">
        <f t="shared" si="11"/>
        <v/>
      </c>
      <c r="CG32" s="164" t="str">
        <f t="shared" si="11"/>
        <v/>
      </c>
      <c r="CH32" s="164" t="str">
        <f t="shared" si="11"/>
        <v/>
      </c>
      <c r="CI32" s="164" t="str">
        <f t="shared" si="11"/>
        <v/>
      </c>
      <c r="CJ32" s="164" t="str">
        <f t="shared" si="11"/>
        <v/>
      </c>
      <c r="CK32" s="164" t="str">
        <f t="shared" si="11"/>
        <v/>
      </c>
    </row>
    <row r="33" spans="1:89" ht="45" customHeight="1">
      <c r="A33" s="39" t="s">
        <v>184</v>
      </c>
      <c r="B33" s="171"/>
      <c r="C33" s="171"/>
      <c r="D33" s="171"/>
      <c r="E33" s="171"/>
      <c r="F33" s="171"/>
      <c r="G33" s="171"/>
      <c r="H33" s="171"/>
      <c r="I33" s="171"/>
      <c r="J33" s="172">
        <f t="shared" ref="J33:BU33" si="12">IFERROR(IF(OR(J13="",B13=""),"",J13/B13-1),"")</f>
        <v>0.55595408895265419</v>
      </c>
      <c r="K33" s="172">
        <f t="shared" si="12"/>
        <v>0.61581920903954801</v>
      </c>
      <c r="L33" s="172">
        <f t="shared" si="12"/>
        <v>0.5191193511008112</v>
      </c>
      <c r="M33" s="172">
        <f t="shared" si="12"/>
        <v>-12.842105263157896</v>
      </c>
      <c r="N33" s="172">
        <f t="shared" si="12"/>
        <v>-1.4817733990147783</v>
      </c>
      <c r="O33" s="172">
        <f t="shared" si="12"/>
        <v>0.11258492397282427</v>
      </c>
      <c r="P33" s="172">
        <f t="shared" si="12"/>
        <v>0.78257910854031976</v>
      </c>
      <c r="Q33" s="164">
        <f t="shared" si="12"/>
        <v>0.89210019267822727</v>
      </c>
      <c r="R33" s="164">
        <f t="shared" si="12"/>
        <v>-0.38358690640848314</v>
      </c>
      <c r="S33" s="164">
        <f t="shared" si="12"/>
        <v>1.6993006993006992</v>
      </c>
      <c r="T33" s="164">
        <f t="shared" si="12"/>
        <v>-1.7467581998474446</v>
      </c>
      <c r="U33" s="164">
        <f t="shared" si="12"/>
        <v>-7.999999999999996E-2</v>
      </c>
      <c r="V33" s="164">
        <f t="shared" si="12"/>
        <v>4.3885480572597135</v>
      </c>
      <c r="W33" s="164">
        <f t="shared" si="12"/>
        <v>0.1733061936609479</v>
      </c>
      <c r="X33" s="164">
        <f t="shared" si="12"/>
        <v>8.6276006871540467E-2</v>
      </c>
      <c r="Y33" s="164">
        <f t="shared" si="12"/>
        <v>0.69806517311608962</v>
      </c>
      <c r="Z33" s="164">
        <f t="shared" si="12"/>
        <v>0.25504861630516085</v>
      </c>
      <c r="AA33" s="164">
        <f t="shared" si="12"/>
        <v>0.35794473229706392</v>
      </c>
      <c r="AB33" s="164">
        <f t="shared" si="12"/>
        <v>0.49846782431052095</v>
      </c>
      <c r="AC33" s="164">
        <f t="shared" si="12"/>
        <v>0.12983091787439616</v>
      </c>
      <c r="AD33" s="164">
        <f t="shared" si="12"/>
        <v>0.26679316888045546</v>
      </c>
      <c r="AE33" s="164">
        <f t="shared" si="12"/>
        <v>-8.5006195786864969E-2</v>
      </c>
      <c r="AF33" s="164">
        <f t="shared" si="12"/>
        <v>-2.2491653487963448E-2</v>
      </c>
      <c r="AG33" s="164">
        <f t="shared" si="12"/>
        <v>5.3973013493253452E-2</v>
      </c>
      <c r="AH33" s="164">
        <f t="shared" si="12"/>
        <v>-1.0470798569725863</v>
      </c>
      <c r="AI33" s="164">
        <f t="shared" si="12"/>
        <v>-0.24038155802861683</v>
      </c>
      <c r="AJ33" s="164">
        <f t="shared" si="12"/>
        <v>0.6823449216087254</v>
      </c>
      <c r="AK33" s="164">
        <f t="shared" si="12"/>
        <v>-0.59326563335114912</v>
      </c>
      <c r="AL33" s="164">
        <f t="shared" si="12"/>
        <v>-3.2654284002396672E-2</v>
      </c>
      <c r="AM33" s="164">
        <f t="shared" si="12"/>
        <v>-0.45964247020585047</v>
      </c>
      <c r="AN33" s="164">
        <f t="shared" si="12"/>
        <v>-0.50458385763077473</v>
      </c>
      <c r="AO33" s="164">
        <f t="shared" si="12"/>
        <v>-0.25689900426742529</v>
      </c>
      <c r="AP33" s="164">
        <f t="shared" si="12"/>
        <v>10.037974683544304</v>
      </c>
      <c r="AQ33" s="164">
        <f t="shared" si="12"/>
        <v>0.17371285056509</v>
      </c>
      <c r="AR33" s="164">
        <f t="shared" si="12"/>
        <v>0.48946515397082657</v>
      </c>
      <c r="AS33" s="164">
        <f t="shared" si="12"/>
        <v>5.7148488830486199</v>
      </c>
      <c r="AT33" s="164">
        <f t="shared" si="12"/>
        <v>1.7209662434190154</v>
      </c>
      <c r="AU33" s="164">
        <f t="shared" si="12"/>
        <v>1.6857142857142855</v>
      </c>
      <c r="AV33" s="164">
        <f t="shared" si="12"/>
        <v>2.7982583454281569</v>
      </c>
      <c r="AW33" s="164">
        <f t="shared" si="12"/>
        <v>1.7075038284839206</v>
      </c>
      <c r="AX33" s="164">
        <f t="shared" si="12"/>
        <v>1.1949541284403669</v>
      </c>
      <c r="AY33" s="164">
        <f t="shared" si="12"/>
        <v>0.78138373751783163</v>
      </c>
      <c r="AZ33" s="164">
        <f t="shared" si="12"/>
        <v>0.8794885745375407</v>
      </c>
      <c r="BA33" s="164">
        <f t="shared" si="12"/>
        <v>1.0583170254403131</v>
      </c>
      <c r="BB33" s="164">
        <f t="shared" si="12"/>
        <v>0.9834964716594583</v>
      </c>
      <c r="BC33" s="164">
        <f t="shared" si="12"/>
        <v>0.25569242254572599</v>
      </c>
      <c r="BD33" s="164">
        <f t="shared" si="12"/>
        <v>0.64749713412304155</v>
      </c>
      <c r="BE33" s="164">
        <f t="shared" si="12"/>
        <v>0.70779128959276028</v>
      </c>
      <c r="BF33" s="164">
        <f t="shared" si="12"/>
        <v>-0.45559038662486939</v>
      </c>
      <c r="BG33" s="164">
        <f t="shared" si="12"/>
        <v>0.45125125125125121</v>
      </c>
      <c r="BH33" s="164">
        <f t="shared" si="12"/>
        <v>0.20002894774931246</v>
      </c>
      <c r="BI33" s="173">
        <f t="shared" si="12"/>
        <v>-0.5284274576915764</v>
      </c>
      <c r="BJ33" s="173">
        <f t="shared" si="12"/>
        <v>-0.23962816319504221</v>
      </c>
      <c r="BK33" s="164">
        <f t="shared" si="12"/>
        <v>1.1224732461355531</v>
      </c>
      <c r="BL33" s="173">
        <f t="shared" si="12"/>
        <v>0.11562101356836374</v>
      </c>
      <c r="BM33" s="173">
        <f t="shared" si="12"/>
        <v>0.13976402401159183</v>
      </c>
      <c r="BN33" s="173">
        <f t="shared" si="12"/>
        <v>2.9107485604606524</v>
      </c>
      <c r="BO33" s="173">
        <f t="shared" si="12"/>
        <v>0.61980962891433311</v>
      </c>
      <c r="BP33" s="173">
        <f t="shared" si="12"/>
        <v>0.90773127487637195</v>
      </c>
      <c r="BQ33" s="173">
        <f t="shared" si="12"/>
        <v>1.1129032258064515</v>
      </c>
      <c r="BR33" s="173">
        <f t="shared" si="12"/>
        <v>0.98452946947400188</v>
      </c>
      <c r="BS33" s="164">
        <f t="shared" si="12"/>
        <v>-0.35546218487394954</v>
      </c>
      <c r="BT33" s="173">
        <f t="shared" si="12"/>
        <v>2.3076923076922995E-2</v>
      </c>
      <c r="BU33" s="173">
        <f t="shared" si="12"/>
        <v>0.28949184555591878</v>
      </c>
      <c r="BV33" s="164">
        <f t="shared" ref="BV33:CK33" si="13">IFERROR(IF(OR(BV13="",BN13=""),"",BV13/BN13-1),"")</f>
        <v>0.42134969325153371</v>
      </c>
      <c r="BW33" s="164">
        <f t="shared" si="13"/>
        <v>-0.47692045648100834</v>
      </c>
      <c r="BX33" s="164">
        <f t="shared" si="13"/>
        <v>-0.24549535310109372</v>
      </c>
      <c r="BY33" s="164">
        <f t="shared" si="13"/>
        <v>-9.6946564885496134E-2</v>
      </c>
      <c r="BZ33" s="164">
        <f t="shared" si="13"/>
        <v>-0.18629501464045328</v>
      </c>
      <c r="CA33" s="164">
        <f t="shared" si="13"/>
        <v>-0.49815297696653627</v>
      </c>
      <c r="CB33" s="164">
        <f t="shared" si="13"/>
        <v>-0.28454582401950823</v>
      </c>
      <c r="CC33" s="164">
        <f t="shared" si="13"/>
        <v>-0.2671474042984705</v>
      </c>
      <c r="CD33" s="164">
        <f t="shared" si="13"/>
        <v>-1.3385704419889501</v>
      </c>
      <c r="CE33" s="164" t="str">
        <f t="shared" si="13"/>
        <v/>
      </c>
      <c r="CF33" s="164" t="str">
        <f t="shared" si="13"/>
        <v/>
      </c>
      <c r="CG33" s="164" t="str">
        <f t="shared" si="13"/>
        <v/>
      </c>
      <c r="CH33" s="164" t="str">
        <f t="shared" si="13"/>
        <v/>
      </c>
      <c r="CI33" s="164" t="str">
        <f t="shared" si="13"/>
        <v/>
      </c>
      <c r="CJ33" s="164" t="str">
        <f t="shared" si="13"/>
        <v/>
      </c>
      <c r="CK33" s="164" t="str">
        <f t="shared" si="13"/>
        <v/>
      </c>
    </row>
    <row r="34" spans="1:89" ht="45" customHeight="1">
      <c r="A34" s="39" t="s">
        <v>185</v>
      </c>
      <c r="B34" s="171"/>
      <c r="C34" s="171"/>
      <c r="D34" s="171"/>
      <c r="E34" s="171"/>
      <c r="F34" s="171"/>
      <c r="G34" s="171"/>
      <c r="H34" s="171"/>
      <c r="I34" s="171"/>
      <c r="J34" s="172">
        <f t="shared" ref="J34:BU35" si="14">IFERROR(IF(OR(J15="",B15=""),"",J15/B15-1),"")</f>
        <v>-0.11921397379912668</v>
      </c>
      <c r="K34" s="172">
        <f t="shared" si="14"/>
        <v>0.73640856672158161</v>
      </c>
      <c r="L34" s="172">
        <f t="shared" si="14"/>
        <v>-0.42780748663101609</v>
      </c>
      <c r="M34" s="172">
        <f t="shared" si="14"/>
        <v>1.8041504539559012</v>
      </c>
      <c r="N34" s="172">
        <f t="shared" si="14"/>
        <v>-2.3146929824561404</v>
      </c>
      <c r="O34" s="172">
        <f t="shared" si="14"/>
        <v>0.20030349013657056</v>
      </c>
      <c r="P34" s="172">
        <f t="shared" si="14"/>
        <v>0.56325212797182278</v>
      </c>
      <c r="Q34" s="164">
        <f t="shared" si="14"/>
        <v>1.5307424593967518</v>
      </c>
      <c r="R34" s="164">
        <f t="shared" si="14"/>
        <v>-0.54338125929598413</v>
      </c>
      <c r="S34" s="164">
        <f t="shared" si="14"/>
        <v>1.5597722960151801</v>
      </c>
      <c r="T34" s="164">
        <f t="shared" si="14"/>
        <v>-2.84527518172378</v>
      </c>
      <c r="U34" s="164">
        <f t="shared" si="14"/>
        <v>-0.22756706753006473</v>
      </c>
      <c r="V34" s="164">
        <f t="shared" si="14"/>
        <v>1.8748957464553793</v>
      </c>
      <c r="W34" s="164">
        <f t="shared" si="14"/>
        <v>0.26201011378002526</v>
      </c>
      <c r="X34" s="164">
        <f t="shared" si="14"/>
        <v>6.3274502440856084E-2</v>
      </c>
      <c r="Y34" s="164">
        <f t="shared" si="14"/>
        <v>0.70524868209947278</v>
      </c>
      <c r="Z34" s="164">
        <f t="shared" si="14"/>
        <v>0.74267100977198708</v>
      </c>
      <c r="AA34" s="164">
        <f t="shared" si="14"/>
        <v>0.34099332839140106</v>
      </c>
      <c r="AB34" s="164">
        <f t="shared" si="14"/>
        <v>0.13280810354530104</v>
      </c>
      <c r="AC34" s="164">
        <f t="shared" si="14"/>
        <v>0.28023952095808391</v>
      </c>
      <c r="AD34" s="164">
        <f t="shared" si="14"/>
        <v>0.20423556715984925</v>
      </c>
      <c r="AE34" s="164">
        <f t="shared" si="14"/>
        <v>-0.23566240921612824</v>
      </c>
      <c r="AF34" s="164">
        <f t="shared" si="14"/>
        <v>-8.3524633586438246E-2</v>
      </c>
      <c r="AG34" s="164">
        <f t="shared" si="14"/>
        <v>-3.1854838709677424E-2</v>
      </c>
      <c r="AH34" s="164">
        <f t="shared" si="14"/>
        <v>-1.2554517133956387</v>
      </c>
      <c r="AI34" s="164">
        <f t="shared" si="14"/>
        <v>-0.32006633499170811</v>
      </c>
      <c r="AJ34" s="164">
        <f t="shared" si="14"/>
        <v>0.42573273720814697</v>
      </c>
      <c r="AK34" s="164">
        <f t="shared" si="14"/>
        <v>-0.57483629560336769</v>
      </c>
      <c r="AL34" s="164">
        <f t="shared" si="14"/>
        <v>-8.9616959768730409E-2</v>
      </c>
      <c r="AM34" s="164">
        <f t="shared" si="14"/>
        <v>-9.2070773263433825E-2</v>
      </c>
      <c r="AN34" s="164">
        <f t="shared" si="14"/>
        <v>-0.29094412331406549</v>
      </c>
      <c r="AO34" s="164">
        <f t="shared" si="14"/>
        <v>-9.0656670831597896E-2</v>
      </c>
      <c r="AP34" s="164">
        <f t="shared" si="14"/>
        <v>1.6658536585365855</v>
      </c>
      <c r="AQ34" s="174">
        <f t="shared" si="14"/>
        <v>0.4861788617886178</v>
      </c>
      <c r="AR34" s="164">
        <f t="shared" si="14"/>
        <v>0.65470383275261335</v>
      </c>
      <c r="AS34" s="164">
        <f t="shared" si="14"/>
        <v>4.9163916391639164</v>
      </c>
      <c r="AT34" s="164">
        <f t="shared" si="14"/>
        <v>1.6798094734056628</v>
      </c>
      <c r="AU34" s="164">
        <f t="shared" si="14"/>
        <v>1.2324070732587513</v>
      </c>
      <c r="AV34" s="164">
        <f t="shared" si="14"/>
        <v>2.142391304347826</v>
      </c>
      <c r="AW34" s="164">
        <f t="shared" si="14"/>
        <v>1.4905343511450382</v>
      </c>
      <c r="AX34" s="164">
        <f t="shared" si="14"/>
        <v>2.030192131747484</v>
      </c>
      <c r="AY34" s="164">
        <f t="shared" si="14"/>
        <v>0.51422319474835887</v>
      </c>
      <c r="AZ34" s="164">
        <f t="shared" si="14"/>
        <v>0.86312907980627496</v>
      </c>
      <c r="BA34" s="164">
        <f t="shared" si="14"/>
        <v>0.53161026403867617</v>
      </c>
      <c r="BB34" s="164">
        <f t="shared" si="14"/>
        <v>0.68707415819097473</v>
      </c>
      <c r="BC34" s="164">
        <f t="shared" si="14"/>
        <v>3.7180730682185636E-2</v>
      </c>
      <c r="BD34" s="164">
        <f t="shared" si="14"/>
        <v>0.26712210307851958</v>
      </c>
      <c r="BE34" s="164">
        <f t="shared" si="14"/>
        <v>0.44063017225525658</v>
      </c>
      <c r="BF34" s="164">
        <f t="shared" si="14"/>
        <v>-0.20410628019323673</v>
      </c>
      <c r="BG34" s="164">
        <f t="shared" si="14"/>
        <v>0.36488439306358389</v>
      </c>
      <c r="BH34" s="164">
        <f t="shared" si="14"/>
        <v>0.15189873417721511</v>
      </c>
      <c r="BI34" s="173">
        <f t="shared" si="14"/>
        <v>-0.51523612965885635</v>
      </c>
      <c r="BJ34" s="173">
        <f t="shared" si="14"/>
        <v>-0.16973953760608718</v>
      </c>
      <c r="BK34" s="164">
        <f t="shared" si="14"/>
        <v>1.4685162094763093</v>
      </c>
      <c r="BL34" s="173">
        <f t="shared" si="14"/>
        <v>0.35337473554903442</v>
      </c>
      <c r="BM34" s="173">
        <f t="shared" si="14"/>
        <v>0.27752010552742434</v>
      </c>
      <c r="BN34" s="173">
        <f t="shared" si="14"/>
        <v>0.87518968133535657</v>
      </c>
      <c r="BO34" s="173">
        <f t="shared" si="14"/>
        <v>0.21175224986765495</v>
      </c>
      <c r="BP34" s="173">
        <f t="shared" si="14"/>
        <v>0.38333987441130302</v>
      </c>
      <c r="BQ34" s="173">
        <f t="shared" si="14"/>
        <v>2.1026796894565489</v>
      </c>
      <c r="BR34" s="173">
        <f t="shared" si="14"/>
        <v>0.86732463870285503</v>
      </c>
      <c r="BS34" s="164">
        <f t="shared" si="14"/>
        <v>-0.49892663215052402</v>
      </c>
      <c r="BT34" s="173">
        <f t="shared" si="14"/>
        <v>2.4910493671524314E-2</v>
      </c>
      <c r="BU34" s="173">
        <f t="shared" si="14"/>
        <v>0.14658761616094318</v>
      </c>
      <c r="BV34" s="164">
        <f t="shared" ref="BR34:CK35" si="15">IFERROR(IF(OR(BV15="",BN15=""),"",BV15/BN15-1),"")</f>
        <v>0.16973497875783927</v>
      </c>
      <c r="BW34" s="164">
        <f t="shared" si="15"/>
        <v>-0.22193097422455221</v>
      </c>
      <c r="BX34" s="164">
        <f t="shared" si="15"/>
        <v>-8.4615930207816104E-2</v>
      </c>
      <c r="BY34" s="164">
        <f t="shared" si="15"/>
        <v>-0.13237549439018481</v>
      </c>
      <c r="BZ34" s="164">
        <f t="shared" si="15"/>
        <v>-0.10695409241920872</v>
      </c>
      <c r="CA34" s="164">
        <f t="shared" si="15"/>
        <v>-0.37563004032258063</v>
      </c>
      <c r="CB34" s="164">
        <f t="shared" si="15"/>
        <v>-0.22735547355473551</v>
      </c>
      <c r="CC34" s="164">
        <f t="shared" si="15"/>
        <v>-0.16889379502672552</v>
      </c>
      <c r="CD34" s="164">
        <f t="shared" si="15"/>
        <v>-1.2355586302317536</v>
      </c>
      <c r="CE34" s="164" t="str">
        <f t="shared" si="15"/>
        <v/>
      </c>
      <c r="CF34" s="164" t="str">
        <f t="shared" si="15"/>
        <v/>
      </c>
      <c r="CG34" s="164" t="str">
        <f t="shared" si="15"/>
        <v/>
      </c>
      <c r="CH34" s="164" t="str">
        <f t="shared" si="15"/>
        <v/>
      </c>
      <c r="CI34" s="164" t="str">
        <f t="shared" si="15"/>
        <v/>
      </c>
      <c r="CJ34" s="164" t="str">
        <f t="shared" si="15"/>
        <v/>
      </c>
      <c r="CK34" s="164" t="str">
        <f t="shared" si="15"/>
        <v/>
      </c>
    </row>
    <row r="35" spans="1:89" ht="45" customHeight="1">
      <c r="A35" s="39" t="s">
        <v>186</v>
      </c>
      <c r="B35" s="171"/>
      <c r="C35" s="171"/>
      <c r="D35" s="171"/>
      <c r="E35" s="171"/>
      <c r="F35" s="171"/>
      <c r="G35" s="171"/>
      <c r="H35" s="171"/>
      <c r="I35" s="171"/>
      <c r="J35" s="172">
        <f t="shared" si="14"/>
        <v>-4.49438202247191E-2</v>
      </c>
      <c r="K35" s="172">
        <f t="shared" si="14"/>
        <v>-5.0760233918128659</v>
      </c>
      <c r="L35" s="172">
        <f t="shared" si="14"/>
        <v>-0.71523178807947019</v>
      </c>
      <c r="M35" s="172">
        <f t="shared" si="14"/>
        <v>3.6542857142857139</v>
      </c>
      <c r="N35" s="172">
        <f t="shared" si="14"/>
        <v>-1.4050518718989626</v>
      </c>
      <c r="O35" s="172">
        <f t="shared" si="14"/>
        <v>0.29231863442389749</v>
      </c>
      <c r="P35" s="172">
        <f t="shared" si="14"/>
        <v>0.66445287792536378</v>
      </c>
      <c r="Q35" s="164">
        <f t="shared" si="14"/>
        <v>6.6168067226890752</v>
      </c>
      <c r="R35" s="164">
        <f t="shared" si="14"/>
        <v>-0.65552941176470592</v>
      </c>
      <c r="S35" s="164">
        <f t="shared" si="14"/>
        <v>0.51578192252510768</v>
      </c>
      <c r="T35" s="164">
        <f t="shared" si="14"/>
        <v>-2.8891928864569083</v>
      </c>
      <c r="U35" s="164">
        <f t="shared" si="14"/>
        <v>-0.19705340699815843</v>
      </c>
      <c r="V35" s="164">
        <f t="shared" si="14"/>
        <v>1.9944320712694878</v>
      </c>
      <c r="W35" s="164">
        <f t="shared" si="14"/>
        <v>-0.10539350577875617</v>
      </c>
      <c r="X35" s="164">
        <f t="shared" si="14"/>
        <v>-0.13376401292038764</v>
      </c>
      <c r="Y35" s="164">
        <f t="shared" si="14"/>
        <v>0.31067961165048552</v>
      </c>
      <c r="Z35" s="164">
        <f t="shared" si="14"/>
        <v>1.1557377049180326</v>
      </c>
      <c r="AA35" s="164">
        <f t="shared" si="14"/>
        <v>0.32844297207761475</v>
      </c>
      <c r="AB35" s="164">
        <f t="shared" si="14"/>
        <v>-0.11006517016654593</v>
      </c>
      <c r="AC35" s="164">
        <f t="shared" si="14"/>
        <v>0.53822629969418956</v>
      </c>
      <c r="AD35" s="164">
        <f t="shared" si="14"/>
        <v>0.20528077352175522</v>
      </c>
      <c r="AE35" s="164">
        <f t="shared" si="14"/>
        <v>-0.3485081513380498</v>
      </c>
      <c r="AF35" s="164">
        <f t="shared" si="14"/>
        <v>-9.4099583241939011E-2</v>
      </c>
      <c r="AG35" s="164">
        <f t="shared" si="14"/>
        <v>-9.7811447811447794E-2</v>
      </c>
      <c r="AH35" s="164">
        <f t="shared" si="14"/>
        <v>-1.0728770595690749</v>
      </c>
      <c r="AI35" s="164">
        <f t="shared" si="14"/>
        <v>-0.35268970431065194</v>
      </c>
      <c r="AJ35" s="164">
        <f t="shared" si="14"/>
        <v>0.5720097640358015</v>
      </c>
      <c r="AK35" s="164">
        <f t="shared" si="14"/>
        <v>-0.81858846918489059</v>
      </c>
      <c r="AL35" s="164">
        <f t="shared" si="14"/>
        <v>-0.29126812712125882</v>
      </c>
      <c r="AM35" s="164">
        <f t="shared" si="14"/>
        <v>-0.31633616619452309</v>
      </c>
      <c r="AN35" s="164">
        <f t="shared" si="14"/>
        <v>-0.5610169491525423</v>
      </c>
      <c r="AO35" s="164">
        <f t="shared" si="14"/>
        <v>-0.30117559246128012</v>
      </c>
      <c r="AP35" s="164">
        <f t="shared" si="14"/>
        <v>5.6347826086956525</v>
      </c>
      <c r="AQ35" s="164">
        <f t="shared" si="14"/>
        <v>0.59713813979086416</v>
      </c>
      <c r="AR35" s="164">
        <f t="shared" si="14"/>
        <v>0.89699792960662528</v>
      </c>
      <c r="AS35" s="164">
        <f t="shared" si="14"/>
        <v>9.043835616438356</v>
      </c>
      <c r="AT35" s="164">
        <f t="shared" si="14"/>
        <v>2.1915542011319111</v>
      </c>
      <c r="AU35" s="164">
        <f t="shared" si="14"/>
        <v>2.416436464088398</v>
      </c>
      <c r="AV35" s="164">
        <f t="shared" si="14"/>
        <v>3.7506894649751796</v>
      </c>
      <c r="AW35" s="164">
        <f t="shared" si="14"/>
        <v>2.278504672897196</v>
      </c>
      <c r="AX35" s="164">
        <f t="shared" si="14"/>
        <v>3.2136304062909566</v>
      </c>
      <c r="AY35" s="164">
        <f t="shared" si="14"/>
        <v>0.38318401102687805</v>
      </c>
      <c r="AZ35" s="164">
        <f t="shared" si="14"/>
        <v>0.97244201909959083</v>
      </c>
      <c r="BA35" s="164">
        <f t="shared" si="14"/>
        <v>0.64675395526459356</v>
      </c>
      <c r="BB35" s="164">
        <f t="shared" si="14"/>
        <v>0.80957577410994408</v>
      </c>
      <c r="BC35" s="164">
        <f t="shared" si="14"/>
        <v>-7.7420658985243529E-2</v>
      </c>
      <c r="BD35" s="164">
        <f t="shared" si="14"/>
        <v>0.23081388598629982</v>
      </c>
      <c r="BE35" s="164">
        <f t="shared" si="14"/>
        <v>0.45219091057175431</v>
      </c>
      <c r="BF35" s="164">
        <f t="shared" si="14"/>
        <v>-0.46376360808709172</v>
      </c>
      <c r="BG35" s="164">
        <f t="shared" si="14"/>
        <v>0.44294967613353253</v>
      </c>
      <c r="BH35" s="164">
        <f t="shared" si="14"/>
        <v>3.9701203485959402E-2</v>
      </c>
      <c r="BI35" s="173">
        <f t="shared" si="14"/>
        <v>-0.56435315554083154</v>
      </c>
      <c r="BJ35" s="173">
        <f t="shared" si="14"/>
        <v>-0.23518769787426508</v>
      </c>
      <c r="BK35" s="164">
        <f t="shared" si="14"/>
        <v>1.5324276950043823</v>
      </c>
      <c r="BL35" s="173">
        <f t="shared" si="14"/>
        <v>0.33836430525422134</v>
      </c>
      <c r="BM35" s="173">
        <f t="shared" si="14"/>
        <v>0.21727425687044311</v>
      </c>
      <c r="BN35" s="173">
        <f t="shared" si="14"/>
        <v>1.2598607888631093</v>
      </c>
      <c r="BO35" s="173">
        <f t="shared" si="14"/>
        <v>0.21201657458563528</v>
      </c>
      <c r="BP35" s="173">
        <f t="shared" si="14"/>
        <v>0.45236828100053228</v>
      </c>
      <c r="BQ35" s="173">
        <f t="shared" si="14"/>
        <v>2.4296577946768059</v>
      </c>
      <c r="BR35" s="173">
        <f t="shared" si="15"/>
        <v>0.96491228070175428</v>
      </c>
      <c r="BS35" s="164">
        <f t="shared" si="15"/>
        <v>-1.1079771586779721</v>
      </c>
      <c r="BT35" s="173">
        <f t="shared" si="15"/>
        <v>-0.45221313786298278</v>
      </c>
      <c r="BU35" s="173">
        <f t="shared" si="15"/>
        <v>-0.13896056026538883</v>
      </c>
      <c r="BV35" s="164">
        <f t="shared" si="15"/>
        <v>0.1984086242299794</v>
      </c>
      <c r="BW35" s="164">
        <f t="shared" si="15"/>
        <v>-0.26196581196581192</v>
      </c>
      <c r="BX35" s="164">
        <f t="shared" si="15"/>
        <v>-9.7654818614877237E-2</v>
      </c>
      <c r="BY35" s="164">
        <f t="shared" si="15"/>
        <v>-0.1528824833702882</v>
      </c>
      <c r="BZ35" s="164">
        <f t="shared" si="15"/>
        <v>-0.122642455858748</v>
      </c>
      <c r="CA35" s="164">
        <f t="shared" si="15"/>
        <v>-4.6907051282051277</v>
      </c>
      <c r="CB35" s="164">
        <f t="shared" si="15"/>
        <v>0.57578486875965007</v>
      </c>
      <c r="CC35" s="164">
        <f t="shared" si="15"/>
        <v>0.18241652397260277</v>
      </c>
      <c r="CD35" s="164">
        <f t="shared" si="15"/>
        <v>-1.3662454487042193</v>
      </c>
      <c r="CE35" s="164" t="str">
        <f t="shared" si="15"/>
        <v/>
      </c>
      <c r="CF35" s="164" t="str">
        <f t="shared" si="15"/>
        <v/>
      </c>
      <c r="CG35" s="164" t="str">
        <f t="shared" si="15"/>
        <v/>
      </c>
      <c r="CH35" s="164" t="str">
        <f t="shared" si="15"/>
        <v/>
      </c>
      <c r="CI35" s="164" t="str">
        <f t="shared" si="15"/>
        <v/>
      </c>
      <c r="CJ35" s="164" t="str">
        <f t="shared" si="15"/>
        <v/>
      </c>
      <c r="CK35" s="164" t="str">
        <f t="shared" si="15"/>
        <v/>
      </c>
    </row>
    <row r="36" spans="1:89" ht="45" customHeight="1">
      <c r="A36" s="39" t="s">
        <v>187</v>
      </c>
      <c r="B36" s="171"/>
      <c r="C36" s="171"/>
      <c r="D36" s="171"/>
      <c r="E36" s="171"/>
      <c r="F36" s="171"/>
      <c r="G36" s="171"/>
      <c r="H36" s="171"/>
      <c r="I36" s="171"/>
      <c r="J36" s="172">
        <f t="shared" ref="J36:BU36" si="16">IFERROR(IF(OR(J18="",B18=""),"",J18/B18-1),"")</f>
        <v>-0.27908217716115258</v>
      </c>
      <c r="K36" s="172">
        <f t="shared" si="16"/>
        <v>-0.24020442930153318</v>
      </c>
      <c r="L36" s="172">
        <f t="shared" si="16"/>
        <v>-0.2602475928473178</v>
      </c>
      <c r="M36" s="172">
        <f t="shared" si="16"/>
        <v>2.8612303290413976E-3</v>
      </c>
      <c r="N36" s="172">
        <f t="shared" si="16"/>
        <v>-0.18716471289489367</v>
      </c>
      <c r="O36" s="172">
        <f t="shared" si="16"/>
        <v>0.78193430656934315</v>
      </c>
      <c r="P36" s="172">
        <f t="shared" si="16"/>
        <v>0.34522854851643947</v>
      </c>
      <c r="Q36" s="164">
        <f t="shared" si="16"/>
        <v>-1.3868494044705471E-2</v>
      </c>
      <c r="R36" s="164">
        <f t="shared" si="16"/>
        <v>0.25240562546262035</v>
      </c>
      <c r="S36" s="164">
        <f t="shared" si="16"/>
        <v>0.27578475336322872</v>
      </c>
      <c r="T36" s="164">
        <f t="shared" si="16"/>
        <v>0.26403867608776488</v>
      </c>
      <c r="U36" s="164">
        <f t="shared" si="16"/>
        <v>0.27460770328102702</v>
      </c>
      <c r="V36" s="164">
        <f t="shared" si="16"/>
        <v>0.26766071865069674</v>
      </c>
      <c r="W36" s="164">
        <f t="shared" si="16"/>
        <v>2.3041474654377891E-2</v>
      </c>
      <c r="X36" s="164">
        <f t="shared" si="16"/>
        <v>0.12816691505216093</v>
      </c>
      <c r="Y36" s="164">
        <f t="shared" si="16"/>
        <v>0.1886168100595631</v>
      </c>
      <c r="Z36" s="164">
        <f t="shared" si="16"/>
        <v>9.7517730496453847E-2</v>
      </c>
      <c r="AA36" s="164">
        <f t="shared" si="16"/>
        <v>8.6701816051552472E-2</v>
      </c>
      <c r="AB36" s="164">
        <f t="shared" si="16"/>
        <v>9.2085907619888108E-2</v>
      </c>
      <c r="AC36" s="164">
        <f t="shared" si="16"/>
        <v>5.428091773922783E-2</v>
      </c>
      <c r="AD36" s="164">
        <f t="shared" si="16"/>
        <v>7.9059005013497829E-2</v>
      </c>
      <c r="AE36" s="164">
        <f t="shared" si="16"/>
        <v>8.1081081081081141E-2</v>
      </c>
      <c r="AF36" s="164">
        <f t="shared" si="16"/>
        <v>6.8428005284015825E-2</v>
      </c>
      <c r="AG36" s="164">
        <f t="shared" si="16"/>
        <v>7.9621380846325085E-2</v>
      </c>
      <c r="AH36" s="164">
        <f t="shared" si="16"/>
        <v>0.12439418416801296</v>
      </c>
      <c r="AI36" s="164">
        <f t="shared" si="16"/>
        <v>-6.4690026954178359E-3</v>
      </c>
      <c r="AJ36" s="164">
        <f t="shared" si="16"/>
        <v>5.8997844827586299E-2</v>
      </c>
      <c r="AK36" s="164">
        <f t="shared" si="16"/>
        <v>-1.7515923566879033E-2</v>
      </c>
      <c r="AL36" s="164">
        <f t="shared" si="16"/>
        <v>3.3238027162258765E-2</v>
      </c>
      <c r="AM36" s="164">
        <f t="shared" si="16"/>
        <v>5.6481481481481577E-2</v>
      </c>
      <c r="AN36" s="164">
        <f t="shared" si="16"/>
        <v>2.2007912957467957E-2</v>
      </c>
      <c r="AO36" s="164">
        <f t="shared" si="16"/>
        <v>3.971119133573997E-2</v>
      </c>
      <c r="AP36" s="164">
        <f t="shared" si="16"/>
        <v>-1.9636015325670497E-2</v>
      </c>
      <c r="AQ36" s="164">
        <f t="shared" si="16"/>
        <v>0.12805208898535003</v>
      </c>
      <c r="AR36" s="164">
        <f t="shared" si="16"/>
        <v>4.9605698295599021E-2</v>
      </c>
      <c r="AS36" s="164">
        <f t="shared" si="16"/>
        <v>0.11723392760669915</v>
      </c>
      <c r="AT36" s="164">
        <f t="shared" si="16"/>
        <v>7.1255620892424876E-2</v>
      </c>
      <c r="AU36" s="164">
        <f t="shared" si="16"/>
        <v>1.752848378615246E-2</v>
      </c>
      <c r="AV36" s="164">
        <f t="shared" si="16"/>
        <v>6.2182434067263426E-2</v>
      </c>
      <c r="AW36" s="164">
        <f t="shared" si="16"/>
        <v>5.6051587301587213E-2</v>
      </c>
      <c r="AX36" s="164">
        <f t="shared" si="16"/>
        <v>0.10845139228138745</v>
      </c>
      <c r="AY36" s="164">
        <f t="shared" si="16"/>
        <v>7.8403078403078474E-2</v>
      </c>
      <c r="AZ36" s="164">
        <f t="shared" si="16"/>
        <v>9.3310712554532271E-2</v>
      </c>
      <c r="BA36" s="164">
        <f t="shared" si="16"/>
        <v>0.10928433268858795</v>
      </c>
      <c r="BB36" s="164">
        <f t="shared" si="16"/>
        <v>9.8643848886018626E-2</v>
      </c>
      <c r="BC36" s="164">
        <f t="shared" si="16"/>
        <v>0.54435831180017225</v>
      </c>
      <c r="BD36" s="164">
        <f t="shared" si="16"/>
        <v>0.33940774487471526</v>
      </c>
      <c r="BE36" s="164">
        <f t="shared" si="16"/>
        <v>0.22017379051197739</v>
      </c>
      <c r="BF36" s="164">
        <f t="shared" si="16"/>
        <v>0.19832525341560148</v>
      </c>
      <c r="BG36" s="164">
        <f t="shared" si="16"/>
        <v>0.13336306868867087</v>
      </c>
      <c r="BH36" s="164">
        <f t="shared" si="16"/>
        <v>0.16603857237862996</v>
      </c>
      <c r="BI36" s="173">
        <f t="shared" si="16"/>
        <v>5.1874455100261452E-2</v>
      </c>
      <c r="BJ36" s="173">
        <f t="shared" si="16"/>
        <v>0.12755326965466574</v>
      </c>
      <c r="BK36" s="164">
        <f t="shared" si="16"/>
        <v>-0.27746793084216392</v>
      </c>
      <c r="BL36" s="173">
        <f t="shared" si="16"/>
        <v>-0.1489795918367347</v>
      </c>
      <c r="BM36" s="173">
        <f t="shared" si="16"/>
        <v>-1.2222115292079727E-2</v>
      </c>
      <c r="BN36" s="173">
        <f t="shared" si="16"/>
        <v>0.31923501287237954</v>
      </c>
      <c r="BO36" s="173">
        <f t="shared" si="16"/>
        <v>4.7225501770955525E-3</v>
      </c>
      <c r="BP36" s="173">
        <f t="shared" si="16"/>
        <v>0.16730038022813698</v>
      </c>
      <c r="BQ36" s="173">
        <f t="shared" si="16"/>
        <v>5.4289266473269704E-2</v>
      </c>
      <c r="BR36" s="173">
        <f t="shared" si="16"/>
        <v>0.13176071940570844</v>
      </c>
      <c r="BS36" s="164">
        <f t="shared" si="16"/>
        <v>0.2713238131995368</v>
      </c>
      <c r="BT36" s="173">
        <f t="shared" si="16"/>
        <v>0.16666666666666674</v>
      </c>
      <c r="BU36" s="173">
        <f t="shared" si="16"/>
        <v>0.16699142634450514</v>
      </c>
      <c r="BV36" s="164">
        <f t="shared" ref="BV36:CK36" si="17">IFERROR(IF(OR(BV18="",BN18=""),"",BV18/BN18-1),"")</f>
        <v>-0.12433788681349311</v>
      </c>
      <c r="BW36" s="164">
        <f t="shared" si="17"/>
        <v>9.9490795142969102E-2</v>
      </c>
      <c r="BX36" s="164">
        <f t="shared" si="17"/>
        <v>-3.1270358306188961E-2</v>
      </c>
      <c r="BY36" s="164">
        <f t="shared" si="17"/>
        <v>4.3238993710691842E-2</v>
      </c>
      <c r="BZ36" s="164">
        <f t="shared" si="17"/>
        <v>-9.4426531552279647E-3</v>
      </c>
      <c r="CA36" s="164">
        <f t="shared" si="17"/>
        <v>-0.14905889496053426</v>
      </c>
      <c r="CB36" s="164">
        <f t="shared" si="17"/>
        <v>-6.5262076053442919E-2</v>
      </c>
      <c r="CC36" s="164">
        <f t="shared" si="17"/>
        <v>-4.783770245449992E-2</v>
      </c>
      <c r="CD36" s="164">
        <f t="shared" si="17"/>
        <v>-0.17478510028653294</v>
      </c>
      <c r="CE36" s="164" t="str">
        <f t="shared" si="17"/>
        <v/>
      </c>
      <c r="CF36" s="164" t="str">
        <f t="shared" si="17"/>
        <v/>
      </c>
      <c r="CG36" s="164" t="str">
        <f t="shared" si="17"/>
        <v/>
      </c>
      <c r="CH36" s="164" t="str">
        <f t="shared" si="17"/>
        <v/>
      </c>
      <c r="CI36" s="164" t="str">
        <f t="shared" si="17"/>
        <v/>
      </c>
      <c r="CJ36" s="164" t="str">
        <f t="shared" si="17"/>
        <v/>
      </c>
      <c r="CK36" s="164" t="str">
        <f t="shared" si="17"/>
        <v/>
      </c>
    </row>
    <row r="37" spans="1:89" ht="45" customHeight="1">
      <c r="A37" s="39" t="s">
        <v>189</v>
      </c>
      <c r="B37" s="171"/>
      <c r="C37" s="171"/>
      <c r="D37" s="171"/>
      <c r="E37" s="171"/>
      <c r="F37" s="171"/>
      <c r="G37" s="171"/>
      <c r="H37" s="171"/>
      <c r="I37" s="171"/>
      <c r="J37" s="172" t="str">
        <f t="shared" ref="J37:BU38" si="18">IFERROR(IF(OR(J20="",B20=""),"",J20/B20-1),"")</f>
        <v/>
      </c>
      <c r="K37" s="172" t="str">
        <f t="shared" si="18"/>
        <v/>
      </c>
      <c r="L37" s="172" t="str">
        <f t="shared" si="18"/>
        <v/>
      </c>
      <c r="M37" s="172" t="str">
        <f t="shared" si="18"/>
        <v/>
      </c>
      <c r="N37" s="172" t="str">
        <f t="shared" si="18"/>
        <v/>
      </c>
      <c r="O37" s="172" t="str">
        <f t="shared" si="18"/>
        <v/>
      </c>
      <c r="P37" s="172" t="str">
        <f t="shared" si="18"/>
        <v/>
      </c>
      <c r="Q37" s="164">
        <f t="shared" si="18"/>
        <v>-0.16528925619834711</v>
      </c>
      <c r="R37" s="164" t="str">
        <f t="shared" si="18"/>
        <v/>
      </c>
      <c r="S37" s="164" t="str">
        <f t="shared" si="18"/>
        <v/>
      </c>
      <c r="T37" s="164" t="str">
        <f t="shared" si="18"/>
        <v/>
      </c>
      <c r="U37" s="164" t="str">
        <f t="shared" si="18"/>
        <v/>
      </c>
      <c r="V37" s="164" t="str">
        <f t="shared" si="18"/>
        <v/>
      </c>
      <c r="W37" s="164" t="str">
        <f t="shared" si="18"/>
        <v/>
      </c>
      <c r="X37" s="164" t="str">
        <f t="shared" si="18"/>
        <v/>
      </c>
      <c r="Y37" s="164">
        <f t="shared" si="18"/>
        <v>2.6769343601026785E-2</v>
      </c>
      <c r="Z37" s="164" t="str">
        <f t="shared" si="18"/>
        <v/>
      </c>
      <c r="AA37" s="164" t="str">
        <f t="shared" si="18"/>
        <v/>
      </c>
      <c r="AB37" s="164" t="str">
        <f t="shared" si="18"/>
        <v/>
      </c>
      <c r="AC37" s="164" t="str">
        <f t="shared" si="18"/>
        <v/>
      </c>
      <c r="AD37" s="164" t="str">
        <f t="shared" si="18"/>
        <v/>
      </c>
      <c r="AE37" s="164" t="str">
        <f t="shared" si="18"/>
        <v/>
      </c>
      <c r="AF37" s="164" t="str">
        <f t="shared" si="18"/>
        <v/>
      </c>
      <c r="AG37" s="164">
        <f t="shared" si="18"/>
        <v>1.0403571428571428</v>
      </c>
      <c r="AH37" s="164" t="str">
        <f t="shared" si="18"/>
        <v/>
      </c>
      <c r="AI37" s="164" t="str">
        <f t="shared" si="18"/>
        <v/>
      </c>
      <c r="AJ37" s="164" t="str">
        <f t="shared" si="18"/>
        <v/>
      </c>
      <c r="AK37" s="164" t="str">
        <f t="shared" si="18"/>
        <v/>
      </c>
      <c r="AL37" s="164" t="str">
        <f t="shared" si="18"/>
        <v/>
      </c>
      <c r="AM37" s="164" t="str">
        <f t="shared" si="18"/>
        <v/>
      </c>
      <c r="AN37" s="164" t="str">
        <f t="shared" si="18"/>
        <v/>
      </c>
      <c r="AO37" s="164">
        <f t="shared" si="18"/>
        <v>0.32399789952739377</v>
      </c>
      <c r="AP37" s="164" t="str">
        <f t="shared" si="18"/>
        <v/>
      </c>
      <c r="AQ37" s="164" t="str">
        <f t="shared" si="18"/>
        <v/>
      </c>
      <c r="AR37" s="164" t="str">
        <f t="shared" si="18"/>
        <v/>
      </c>
      <c r="AS37" s="164" t="str">
        <f t="shared" si="18"/>
        <v/>
      </c>
      <c r="AT37" s="164" t="str">
        <f t="shared" si="18"/>
        <v/>
      </c>
      <c r="AU37" s="164" t="str">
        <f t="shared" si="18"/>
        <v/>
      </c>
      <c r="AV37" s="164" t="str">
        <f t="shared" si="18"/>
        <v/>
      </c>
      <c r="AW37" s="164">
        <f t="shared" si="18"/>
        <v>-8.8709677419354871E-2</v>
      </c>
      <c r="AX37" s="164" t="str">
        <f t="shared" si="18"/>
        <v/>
      </c>
      <c r="AY37" s="164" t="str">
        <f t="shared" si="18"/>
        <v/>
      </c>
      <c r="AZ37" s="164" t="str">
        <f t="shared" si="18"/>
        <v/>
      </c>
      <c r="BA37" s="164" t="str">
        <f t="shared" si="18"/>
        <v/>
      </c>
      <c r="BB37" s="164" t="str">
        <f t="shared" si="18"/>
        <v/>
      </c>
      <c r="BC37" s="164" t="str">
        <f t="shared" si="18"/>
        <v/>
      </c>
      <c r="BD37" s="164" t="str">
        <f t="shared" si="18"/>
        <v/>
      </c>
      <c r="BE37" s="164">
        <f t="shared" si="18"/>
        <v>-0.46830117510517921</v>
      </c>
      <c r="BF37" s="164" t="str">
        <f t="shared" si="18"/>
        <v/>
      </c>
      <c r="BG37" s="164" t="str">
        <f t="shared" si="18"/>
        <v/>
      </c>
      <c r="BH37" s="164" t="str">
        <f t="shared" si="18"/>
        <v/>
      </c>
      <c r="BI37" s="173" t="str">
        <f t="shared" si="18"/>
        <v/>
      </c>
      <c r="BJ37" s="173" t="str">
        <f t="shared" si="18"/>
        <v/>
      </c>
      <c r="BK37" s="164" t="str">
        <f t="shared" si="18"/>
        <v/>
      </c>
      <c r="BL37" s="173" t="str">
        <f t="shared" si="18"/>
        <v/>
      </c>
      <c r="BM37" s="173">
        <f t="shared" si="18"/>
        <v>0.51705320600272842</v>
      </c>
      <c r="BN37" s="173" t="str">
        <f t="shared" si="18"/>
        <v/>
      </c>
      <c r="BO37" s="173" t="str">
        <f t="shared" si="18"/>
        <v/>
      </c>
      <c r="BP37" s="173" t="str">
        <f t="shared" si="18"/>
        <v/>
      </c>
      <c r="BQ37" s="173" t="str">
        <f t="shared" si="18"/>
        <v/>
      </c>
      <c r="BR37" s="173" t="str">
        <f t="shared" si="18"/>
        <v/>
      </c>
      <c r="BS37" s="164" t="str">
        <f t="shared" si="18"/>
        <v/>
      </c>
      <c r="BT37" s="173" t="str">
        <f t="shared" si="18"/>
        <v/>
      </c>
      <c r="BU37" s="173">
        <f t="shared" si="18"/>
        <v>0.264388489208633</v>
      </c>
      <c r="BV37" s="164" t="str">
        <f t="shared" ref="BR37:CK38" si="19">IFERROR(IF(OR(BV20="",BN20=""),"",BV20/BN20-1),"")</f>
        <v/>
      </c>
      <c r="BW37" s="164" t="str">
        <f t="shared" si="19"/>
        <v/>
      </c>
      <c r="BX37" s="164" t="str">
        <f t="shared" si="19"/>
        <v/>
      </c>
      <c r="BY37" s="164" t="str">
        <f t="shared" si="19"/>
        <v/>
      </c>
      <c r="BZ37" s="164" t="str">
        <f t="shared" si="19"/>
        <v/>
      </c>
      <c r="CA37" s="164" t="str">
        <f t="shared" si="19"/>
        <v/>
      </c>
      <c r="CB37" s="164" t="str">
        <f t="shared" si="19"/>
        <v/>
      </c>
      <c r="CC37" s="164">
        <f t="shared" si="19"/>
        <v>1.8708392603129447</v>
      </c>
      <c r="CD37" s="164" t="str">
        <f t="shared" si="19"/>
        <v/>
      </c>
      <c r="CE37" s="164" t="str">
        <f t="shared" si="19"/>
        <v/>
      </c>
      <c r="CF37" s="164" t="str">
        <f t="shared" si="19"/>
        <v/>
      </c>
      <c r="CG37" s="164" t="str">
        <f t="shared" si="19"/>
        <v/>
      </c>
      <c r="CH37" s="164" t="str">
        <f t="shared" si="19"/>
        <v/>
      </c>
      <c r="CI37" s="164" t="str">
        <f t="shared" si="19"/>
        <v/>
      </c>
      <c r="CJ37" s="164" t="str">
        <f t="shared" si="19"/>
        <v/>
      </c>
      <c r="CK37" s="164" t="str">
        <f t="shared" si="19"/>
        <v/>
      </c>
    </row>
    <row r="38" spans="1:89" ht="45" customHeight="1">
      <c r="A38" s="39" t="s">
        <v>190</v>
      </c>
      <c r="B38" s="171"/>
      <c r="C38" s="171"/>
      <c r="D38" s="171"/>
      <c r="E38" s="171"/>
      <c r="F38" s="171"/>
      <c r="G38" s="171"/>
      <c r="H38" s="171"/>
      <c r="I38" s="171"/>
      <c r="J38" s="172">
        <f t="shared" si="18"/>
        <v>-9.6910112359550604E-2</v>
      </c>
      <c r="K38" s="172">
        <f t="shared" si="18"/>
        <v>0.1839708561020037</v>
      </c>
      <c r="L38" s="172">
        <f t="shared" si="18"/>
        <v>2.5376685170499513E-2</v>
      </c>
      <c r="M38" s="172">
        <f t="shared" si="18"/>
        <v>9.6828046744574348E-2</v>
      </c>
      <c r="N38" s="172">
        <f t="shared" si="18"/>
        <v>4.8387096774193505E-2</v>
      </c>
      <c r="O38" s="172">
        <f t="shared" si="18"/>
        <v>7.9699248120300714E-2</v>
      </c>
      <c r="P38" s="172">
        <f t="shared" si="18"/>
        <v>8.7816455696202445E-2</v>
      </c>
      <c r="Q38" s="164">
        <f t="shared" si="18"/>
        <v>5.6633663366336684E-2</v>
      </c>
      <c r="R38" s="164">
        <f t="shared" si="18"/>
        <v>-1.5552099533436836E-3</v>
      </c>
      <c r="S38" s="164">
        <f t="shared" si="18"/>
        <v>4.3076923076923013E-2</v>
      </c>
      <c r="T38" s="164">
        <f t="shared" si="18"/>
        <v>2.088167053364276E-2</v>
      </c>
      <c r="U38" s="164">
        <f t="shared" si="18"/>
        <v>9.1324200913243114E-3</v>
      </c>
      <c r="V38" s="164">
        <f t="shared" si="18"/>
        <v>1.6923076923076819E-2</v>
      </c>
      <c r="W38" s="164">
        <f t="shared" si="18"/>
        <v>7.5208913649025044E-2</v>
      </c>
      <c r="X38" s="164">
        <f t="shared" si="18"/>
        <v>4.3636363636363695E-2</v>
      </c>
      <c r="Y38" s="164">
        <f t="shared" si="18"/>
        <v>3.2608695652173836E-2</v>
      </c>
      <c r="Z38" s="164">
        <f t="shared" si="18"/>
        <v>7.0093457943925186E-2</v>
      </c>
      <c r="AA38" s="164">
        <f t="shared" si="18"/>
        <v>0.12831858407079655</v>
      </c>
      <c r="AB38" s="164">
        <f t="shared" si="18"/>
        <v>0.10000000000000009</v>
      </c>
      <c r="AC38" s="164">
        <f t="shared" si="18"/>
        <v>0.17496229260935148</v>
      </c>
      <c r="AD38" s="164">
        <f t="shared" si="18"/>
        <v>0.12506303580433675</v>
      </c>
      <c r="AE38" s="164">
        <f t="shared" si="18"/>
        <v>0.24352331606217614</v>
      </c>
      <c r="AF38" s="164">
        <f t="shared" si="18"/>
        <v>0.21184668989547029</v>
      </c>
      <c r="AG38" s="164">
        <f t="shared" si="18"/>
        <v>0.15825771324863891</v>
      </c>
      <c r="AH38" s="164">
        <f t="shared" si="18"/>
        <v>0.19941775836972342</v>
      </c>
      <c r="AI38" s="164">
        <f t="shared" si="18"/>
        <v>0.16732026143790857</v>
      </c>
      <c r="AJ38" s="164">
        <f t="shared" si="18"/>
        <v>0.18250688705234164</v>
      </c>
      <c r="AK38" s="164">
        <f t="shared" si="18"/>
        <v>0.13607188703465978</v>
      </c>
      <c r="AL38" s="164">
        <f t="shared" si="18"/>
        <v>0.16629314208874946</v>
      </c>
      <c r="AM38" s="164">
        <f t="shared" si="18"/>
        <v>6.6666666666666652E-2</v>
      </c>
      <c r="AN38" s="164">
        <f t="shared" si="18"/>
        <v>9.7757331799884994E-2</v>
      </c>
      <c r="AO38" s="164">
        <f t="shared" si="18"/>
        <v>0.13632090253838913</v>
      </c>
      <c r="AP38" s="164">
        <f t="shared" si="18"/>
        <v>5.8252427184465994E-2</v>
      </c>
      <c r="AQ38" s="164">
        <f t="shared" si="18"/>
        <v>4.8152295632698738E-2</v>
      </c>
      <c r="AR38" s="164">
        <f t="shared" si="18"/>
        <v>5.2999417588817765E-2</v>
      </c>
      <c r="AS38" s="164">
        <f t="shared" si="18"/>
        <v>0.14011299435028257</v>
      </c>
      <c r="AT38" s="164">
        <f t="shared" si="18"/>
        <v>8.2628747117601931E-2</v>
      </c>
      <c r="AU38" s="164">
        <f t="shared" si="18"/>
        <v>0.2578125</v>
      </c>
      <c r="AV38" s="164">
        <f t="shared" si="18"/>
        <v>0.20324777370350966</v>
      </c>
      <c r="AW38" s="164">
        <f t="shared" si="18"/>
        <v>0.13210148924434639</v>
      </c>
      <c r="AX38" s="164">
        <f t="shared" si="18"/>
        <v>0.27637614678899092</v>
      </c>
      <c r="AY38" s="164">
        <f t="shared" si="18"/>
        <v>0.22329059829059839</v>
      </c>
      <c r="AZ38" s="164">
        <f t="shared" si="18"/>
        <v>0.24889380530973448</v>
      </c>
      <c r="BA38" s="164">
        <f t="shared" si="18"/>
        <v>0.1645193260654112</v>
      </c>
      <c r="BB38" s="164">
        <f t="shared" si="18"/>
        <v>0.2186723464678737</v>
      </c>
      <c r="BC38" s="164">
        <f t="shared" si="18"/>
        <v>-3.7267080745341574E-2</v>
      </c>
      <c r="BD38" s="164">
        <f t="shared" si="18"/>
        <v>5.1371353939921649E-2</v>
      </c>
      <c r="BE38" s="164">
        <f t="shared" si="18"/>
        <v>0.13836784409256997</v>
      </c>
      <c r="BF38" s="164">
        <f t="shared" si="18"/>
        <v>-6.1096136567834636E-2</v>
      </c>
      <c r="BG38" s="164">
        <f t="shared" si="18"/>
        <v>5.240174672489073E-2</v>
      </c>
      <c r="BH38" s="164">
        <f t="shared" si="18"/>
        <v>-3.5429583702391021E-3</v>
      </c>
      <c r="BI38" s="173">
        <f t="shared" si="18"/>
        <v>-0.10893617021276591</v>
      </c>
      <c r="BJ38" s="173">
        <f t="shared" si="18"/>
        <v>-3.9615496650160176E-2</v>
      </c>
      <c r="BK38" s="164">
        <f t="shared" si="18"/>
        <v>9.1129032258064457E-2</v>
      </c>
      <c r="BL38" s="173">
        <f t="shared" si="18"/>
        <v>-6.2111801242236142E-3</v>
      </c>
      <c r="BM38" s="173">
        <f t="shared" si="18"/>
        <v>-4.9218917183821986E-3</v>
      </c>
      <c r="BN38" s="173">
        <f t="shared" si="18"/>
        <v>3.5406698564593331E-2</v>
      </c>
      <c r="BO38" s="173">
        <f t="shared" si="18"/>
        <v>9.2946058091286199E-2</v>
      </c>
      <c r="BP38" s="173">
        <f t="shared" si="18"/>
        <v>6.6222222222222182E-2</v>
      </c>
      <c r="BQ38" s="173">
        <f t="shared" si="18"/>
        <v>-7.0678127984718286E-2</v>
      </c>
      <c r="BR38" s="173">
        <f t="shared" si="19"/>
        <v>2.2747952684258443E-2</v>
      </c>
      <c r="BS38" s="164">
        <f t="shared" si="19"/>
        <v>0.14781966001478186</v>
      </c>
      <c r="BT38" s="173">
        <f t="shared" si="19"/>
        <v>5.2499999999999991E-2</v>
      </c>
      <c r="BU38" s="173">
        <f t="shared" si="19"/>
        <v>5.9139784946236507E-2</v>
      </c>
      <c r="BV38" s="164">
        <f t="shared" si="19"/>
        <v>6.6543438077633965E-2</v>
      </c>
      <c r="BW38" s="164">
        <f t="shared" si="19"/>
        <v>-9.8709187547456612E-3</v>
      </c>
      <c r="BX38" s="164">
        <f t="shared" si="19"/>
        <v>2.4593580658607728E-2</v>
      </c>
      <c r="BY38" s="164">
        <f t="shared" si="19"/>
        <v>0.34532374100719432</v>
      </c>
      <c r="BZ38" s="164">
        <f t="shared" si="19"/>
        <v>0.11714116251482798</v>
      </c>
      <c r="CA38" s="164">
        <f t="shared" si="19"/>
        <v>3.1551835157759278E-2</v>
      </c>
      <c r="CB38" s="164">
        <f t="shared" si="19"/>
        <v>0.15241488519398261</v>
      </c>
      <c r="CC38" s="164">
        <f t="shared" si="19"/>
        <v>9.0152284263959492E-2</v>
      </c>
      <c r="CD38" s="164">
        <f t="shared" si="19"/>
        <v>0.15944540727902945</v>
      </c>
      <c r="CE38" s="164" t="str">
        <f t="shared" si="19"/>
        <v/>
      </c>
      <c r="CF38" s="164" t="str">
        <f t="shared" si="19"/>
        <v/>
      </c>
      <c r="CG38" s="164" t="str">
        <f t="shared" si="19"/>
        <v/>
      </c>
      <c r="CH38" s="164" t="str">
        <f t="shared" si="19"/>
        <v/>
      </c>
      <c r="CI38" s="164" t="str">
        <f t="shared" si="19"/>
        <v/>
      </c>
      <c r="CJ38" s="164" t="str">
        <f t="shared" si="19"/>
        <v/>
      </c>
      <c r="CK38" s="164" t="str">
        <f t="shared" si="19"/>
        <v/>
      </c>
    </row>
    <row r="39" spans="1:89" ht="21" customHeight="1">
      <c r="AT39" s="44"/>
    </row>
    <row r="42" spans="1:89" ht="21" customHeight="1"/>
    <row r="43" spans="1:89" ht="21" customHeight="1"/>
  </sheetData>
  <mergeCells count="22">
    <mergeCell ref="Z5:AG5"/>
    <mergeCell ref="AH30:AO30"/>
    <mergeCell ref="B30:I30"/>
    <mergeCell ref="AX30:BE30"/>
    <mergeCell ref="BF30:BM30"/>
    <mergeCell ref="B5:I5"/>
    <mergeCell ref="AX5:BE5"/>
    <mergeCell ref="R5:Y5"/>
    <mergeCell ref="BF5:BM5"/>
    <mergeCell ref="Z30:AG30"/>
    <mergeCell ref="J5:Q5"/>
    <mergeCell ref="AH5:AO5"/>
    <mergeCell ref="J30:Q30"/>
    <mergeCell ref="R30:Y30"/>
    <mergeCell ref="CD5:CK5"/>
    <mergeCell ref="CD30:CK30"/>
    <mergeCell ref="BV5:CC5"/>
    <mergeCell ref="BV30:CC30"/>
    <mergeCell ref="AP5:AW5"/>
    <mergeCell ref="BN30:BU30"/>
    <mergeCell ref="BN5:BU5"/>
    <mergeCell ref="AP30:AW30"/>
  </mergeCells>
  <phoneticPr fontId="30"/>
  <pageMargins left="0.70866141732283472" right="0.70866141732283472" top="0.74803149606299213" bottom="0.74803149606299213" header="0.51181102362204722" footer="0.51181102362204722"/>
  <pageSetup paperSize="9" scale="28" fitToWidth="5" orientation="landscape" horizontalDpi="300" verticalDpi="300" r:id="rId1"/>
  <headerFooter>
    <oddFooter>&amp;R&amp;"Yu Gothic UI,標準"&amp;24&amp;A</oddFooter>
  </headerFooter>
  <colBreaks count="3" manualBreakCount="3">
    <brk id="25" max="1048575" man="1"/>
    <brk id="49" max="1048575" man="1"/>
    <brk id="7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1048576"/>
  <sheetViews>
    <sheetView zoomScale="70" zoomScaleNormal="70" zoomScaleSheetLayoutView="40" workbookViewId="0">
      <selection sqref="A1:B1"/>
    </sheetView>
  </sheetViews>
  <sheetFormatPr defaultColWidth="8.125" defaultRowHeight="20.25"/>
  <cols>
    <col min="1" max="1" width="30.125" style="26" customWidth="1"/>
    <col min="2" max="2" width="32.625" style="26" customWidth="1"/>
    <col min="3" max="90" width="14.625" style="26" customWidth="1"/>
    <col min="91" max="146" width="14.125" style="26" customWidth="1"/>
    <col min="147" max="286" width="8.125" style="26" customWidth="1"/>
    <col min="287" max="287" width="42.625" style="26" customWidth="1"/>
    <col min="288" max="288" width="12.125" style="26" customWidth="1"/>
    <col min="289" max="291" width="11.625" style="26" customWidth="1"/>
    <col min="292" max="295" width="9.125" style="26" hidden="1" customWidth="1"/>
    <col min="296" max="302" width="11.625" style="26" customWidth="1"/>
    <col min="303" max="303" width="2.125" style="26" customWidth="1"/>
    <col min="304" max="542" width="8.125" style="26" customWidth="1"/>
    <col min="543" max="543" width="42.625" style="26" customWidth="1"/>
    <col min="544" max="544" width="12.125" style="26" customWidth="1"/>
    <col min="545" max="547" width="11.625" style="26" customWidth="1"/>
    <col min="548" max="551" width="9.125" style="26" hidden="1" customWidth="1"/>
    <col min="552" max="558" width="11.625" style="26" customWidth="1"/>
    <col min="559" max="559" width="2.125" style="26" customWidth="1"/>
    <col min="560" max="798" width="8.125" style="26" customWidth="1"/>
    <col min="799" max="799" width="42.625" style="26" customWidth="1"/>
    <col min="800" max="800" width="12.125" style="26" customWidth="1"/>
    <col min="801" max="803" width="11.625" style="26" customWidth="1"/>
    <col min="804" max="807" width="9.125" style="26" hidden="1" customWidth="1"/>
    <col min="808" max="814" width="11.625" style="26" customWidth="1"/>
    <col min="815" max="815" width="2.125" style="26" customWidth="1"/>
    <col min="816" max="1054" width="8.125" style="26" customWidth="1"/>
    <col min="1055" max="1055" width="42.625" style="26" customWidth="1"/>
    <col min="1056" max="1056" width="12.125" style="26" customWidth="1"/>
    <col min="1057" max="1059" width="11.625" style="26" customWidth="1"/>
    <col min="1060" max="1063" width="9.125" style="26" hidden="1" customWidth="1"/>
    <col min="1064" max="1070" width="11.625" style="26" customWidth="1"/>
    <col min="1071" max="1071" width="2.125" style="26" customWidth="1"/>
    <col min="1072" max="1310" width="8.125" style="26" customWidth="1"/>
    <col min="1311" max="1311" width="42.625" style="26" customWidth="1"/>
    <col min="1312" max="1312" width="12.125" style="26" customWidth="1"/>
    <col min="1313" max="1315" width="11.625" style="26" customWidth="1"/>
    <col min="1316" max="1319" width="9.125" style="26" hidden="1" customWidth="1"/>
    <col min="1320" max="1326" width="11.625" style="26" customWidth="1"/>
    <col min="1327" max="1327" width="2.125" style="26" customWidth="1"/>
    <col min="1328" max="1566" width="8.125" style="26" customWidth="1"/>
    <col min="1567" max="1567" width="42.625" style="26" customWidth="1"/>
    <col min="1568" max="1568" width="12.125" style="26" customWidth="1"/>
    <col min="1569" max="1571" width="11.625" style="26" customWidth="1"/>
    <col min="1572" max="1575" width="9.125" style="26" hidden="1" customWidth="1"/>
    <col min="1576" max="1582" width="11.625" style="26" customWidth="1"/>
    <col min="1583" max="1583" width="2.125" style="26" customWidth="1"/>
    <col min="1584" max="1822" width="8.125" style="26" customWidth="1"/>
    <col min="1823" max="1823" width="42.625" style="26" customWidth="1"/>
    <col min="1824" max="1824" width="12.125" style="26" customWidth="1"/>
    <col min="1825" max="1827" width="11.625" style="26" customWidth="1"/>
    <col min="1828" max="1831" width="9.125" style="26" hidden="1" customWidth="1"/>
    <col min="1832" max="1838" width="11.625" style="26" customWidth="1"/>
    <col min="1839" max="1839" width="2.125" style="26" customWidth="1"/>
    <col min="1840" max="2078" width="8.125" style="26" customWidth="1"/>
    <col min="2079" max="2079" width="42.625" style="26" customWidth="1"/>
    <col min="2080" max="2080" width="12.125" style="26" customWidth="1"/>
    <col min="2081" max="2083" width="11.625" style="26" customWidth="1"/>
    <col min="2084" max="2087" width="9.125" style="26" hidden="1" customWidth="1"/>
    <col min="2088" max="2094" width="11.625" style="26" customWidth="1"/>
    <col min="2095" max="2095" width="2.125" style="26" customWidth="1"/>
    <col min="2096" max="2334" width="8.125" style="26" customWidth="1"/>
    <col min="2335" max="2335" width="42.625" style="26" customWidth="1"/>
    <col min="2336" max="2336" width="12.125" style="26" customWidth="1"/>
    <col min="2337" max="2339" width="11.625" style="26" customWidth="1"/>
    <col min="2340" max="2343" width="9.125" style="26" hidden="1" customWidth="1"/>
    <col min="2344" max="2350" width="11.625" style="26" customWidth="1"/>
    <col min="2351" max="2351" width="2.125" style="26" customWidth="1"/>
    <col min="2352" max="2590" width="8.125" style="26" customWidth="1"/>
    <col min="2591" max="2591" width="42.625" style="26" customWidth="1"/>
    <col min="2592" max="2592" width="12.125" style="26" customWidth="1"/>
    <col min="2593" max="2595" width="11.625" style="26" customWidth="1"/>
    <col min="2596" max="2599" width="9.125" style="26" hidden="1" customWidth="1"/>
    <col min="2600" max="2606" width="11.625" style="26" customWidth="1"/>
    <col min="2607" max="2607" width="2.125" style="26" customWidth="1"/>
    <col min="2608" max="2846" width="8.125" style="26" customWidth="1"/>
    <col min="2847" max="2847" width="42.625" style="26" customWidth="1"/>
    <col min="2848" max="2848" width="12.125" style="26" customWidth="1"/>
    <col min="2849" max="2851" width="11.625" style="26" customWidth="1"/>
    <col min="2852" max="2855" width="9.125" style="26" hidden="1" customWidth="1"/>
    <col min="2856" max="2862" width="11.625" style="26" customWidth="1"/>
    <col min="2863" max="2863" width="2.125" style="26" customWidth="1"/>
    <col min="2864" max="3102" width="8.125" style="26" customWidth="1"/>
    <col min="3103" max="3103" width="42.625" style="26" customWidth="1"/>
    <col min="3104" max="3104" width="12.125" style="26" customWidth="1"/>
    <col min="3105" max="3107" width="11.625" style="26" customWidth="1"/>
    <col min="3108" max="3111" width="9.125" style="26" hidden="1" customWidth="1"/>
    <col min="3112" max="3118" width="11.625" style="26" customWidth="1"/>
    <col min="3119" max="3119" width="2.125" style="26" customWidth="1"/>
    <col min="3120" max="3358" width="8.125" style="26" customWidth="1"/>
    <col min="3359" max="3359" width="42.625" style="26" customWidth="1"/>
    <col min="3360" max="3360" width="12.125" style="26" customWidth="1"/>
    <col min="3361" max="3363" width="11.625" style="26" customWidth="1"/>
    <col min="3364" max="3367" width="9.125" style="26" hidden="1" customWidth="1"/>
    <col min="3368" max="3374" width="11.625" style="26" customWidth="1"/>
    <col min="3375" max="3375" width="2.125" style="26" customWidth="1"/>
    <col min="3376" max="3614" width="8.125" style="26" customWidth="1"/>
    <col min="3615" max="3615" width="42.625" style="26" customWidth="1"/>
    <col min="3616" max="3616" width="12.125" style="26" customWidth="1"/>
    <col min="3617" max="3619" width="11.625" style="26" customWidth="1"/>
    <col min="3620" max="3623" width="9.125" style="26" hidden="1" customWidth="1"/>
    <col min="3624" max="3630" width="11.625" style="26" customWidth="1"/>
    <col min="3631" max="3631" width="2.125" style="26" customWidth="1"/>
    <col min="3632" max="3870" width="8.125" style="26" customWidth="1"/>
    <col min="3871" max="3871" width="42.625" style="26" customWidth="1"/>
    <col min="3872" max="3872" width="12.125" style="26" customWidth="1"/>
    <col min="3873" max="3875" width="11.625" style="26" customWidth="1"/>
    <col min="3876" max="3879" width="9.125" style="26" hidden="1" customWidth="1"/>
    <col min="3880" max="3886" width="11.625" style="26" customWidth="1"/>
    <col min="3887" max="3887" width="2.125" style="26" customWidth="1"/>
    <col min="3888" max="4126" width="8.125" style="26" customWidth="1"/>
    <col min="4127" max="4127" width="42.625" style="26" customWidth="1"/>
    <col min="4128" max="4128" width="12.125" style="26" customWidth="1"/>
    <col min="4129" max="4131" width="11.625" style="26" customWidth="1"/>
    <col min="4132" max="4135" width="9.125" style="26" hidden="1" customWidth="1"/>
    <col min="4136" max="4142" width="11.625" style="26" customWidth="1"/>
    <col min="4143" max="4143" width="2.125" style="26" customWidth="1"/>
    <col min="4144" max="4382" width="8.125" style="26" customWidth="1"/>
    <col min="4383" max="4383" width="42.625" style="26" customWidth="1"/>
    <col min="4384" max="4384" width="12.125" style="26" customWidth="1"/>
    <col min="4385" max="4387" width="11.625" style="26" customWidth="1"/>
    <col min="4388" max="4391" width="9.125" style="26" hidden="1" customWidth="1"/>
    <col min="4392" max="4398" width="11.625" style="26" customWidth="1"/>
    <col min="4399" max="4399" width="2.125" style="26" customWidth="1"/>
    <col min="4400" max="4638" width="8.125" style="26" customWidth="1"/>
    <col min="4639" max="4639" width="42.625" style="26" customWidth="1"/>
    <col min="4640" max="4640" width="12.125" style="26" customWidth="1"/>
    <col min="4641" max="4643" width="11.625" style="26" customWidth="1"/>
    <col min="4644" max="4647" width="9.125" style="26" hidden="1" customWidth="1"/>
    <col min="4648" max="4654" width="11.625" style="26" customWidth="1"/>
    <col min="4655" max="4655" width="2.125" style="26" customWidth="1"/>
    <col min="4656" max="4894" width="8.125" style="26" customWidth="1"/>
    <col min="4895" max="4895" width="42.625" style="26" customWidth="1"/>
    <col min="4896" max="4896" width="12.125" style="26" customWidth="1"/>
    <col min="4897" max="4899" width="11.625" style="26" customWidth="1"/>
    <col min="4900" max="4903" width="9.125" style="26" hidden="1" customWidth="1"/>
    <col min="4904" max="4910" width="11.625" style="26" customWidth="1"/>
    <col min="4911" max="4911" width="2.125" style="26" customWidth="1"/>
    <col min="4912" max="5150" width="8.125" style="26" customWidth="1"/>
    <col min="5151" max="5151" width="42.625" style="26" customWidth="1"/>
    <col min="5152" max="5152" width="12.125" style="26" customWidth="1"/>
    <col min="5153" max="5155" width="11.625" style="26" customWidth="1"/>
    <col min="5156" max="5159" width="9.125" style="26" hidden="1" customWidth="1"/>
    <col min="5160" max="5166" width="11.625" style="26" customWidth="1"/>
    <col min="5167" max="5167" width="2.125" style="26" customWidth="1"/>
    <col min="5168" max="5406" width="8.125" style="26" customWidth="1"/>
    <col min="5407" max="5407" width="42.625" style="26" customWidth="1"/>
    <col min="5408" max="5408" width="12.125" style="26" customWidth="1"/>
    <col min="5409" max="5411" width="11.625" style="26" customWidth="1"/>
    <col min="5412" max="5415" width="9.125" style="26" hidden="1" customWidth="1"/>
    <col min="5416" max="5422" width="11.625" style="26" customWidth="1"/>
    <col min="5423" max="5423" width="2.125" style="26" customWidth="1"/>
    <col min="5424" max="5662" width="8.125" style="26" customWidth="1"/>
    <col min="5663" max="5663" width="42.625" style="26" customWidth="1"/>
    <col min="5664" max="5664" width="12.125" style="26" customWidth="1"/>
    <col min="5665" max="5667" width="11.625" style="26" customWidth="1"/>
    <col min="5668" max="5671" width="9.125" style="26" hidden="1" customWidth="1"/>
    <col min="5672" max="5678" width="11.625" style="26" customWidth="1"/>
    <col min="5679" max="5679" width="2.125" style="26" customWidth="1"/>
    <col min="5680" max="5918" width="8.125" style="26" customWidth="1"/>
    <col min="5919" max="5919" width="42.625" style="26" customWidth="1"/>
    <col min="5920" max="5920" width="12.125" style="26" customWidth="1"/>
    <col min="5921" max="5923" width="11.625" style="26" customWidth="1"/>
    <col min="5924" max="5927" width="9.125" style="26" hidden="1" customWidth="1"/>
    <col min="5928" max="5934" width="11.625" style="26" customWidth="1"/>
    <col min="5935" max="5935" width="2.125" style="26" customWidth="1"/>
    <col min="5936" max="6174" width="8.125" style="26" customWidth="1"/>
    <col min="6175" max="6175" width="42.625" style="26" customWidth="1"/>
    <col min="6176" max="6176" width="12.125" style="26" customWidth="1"/>
    <col min="6177" max="6179" width="11.625" style="26" customWidth="1"/>
    <col min="6180" max="6183" width="9.125" style="26" hidden="1" customWidth="1"/>
    <col min="6184" max="6190" width="11.625" style="26" customWidth="1"/>
    <col min="6191" max="6191" width="2.125" style="26" customWidth="1"/>
    <col min="6192" max="6430" width="8.125" style="26" customWidth="1"/>
    <col min="6431" max="6431" width="42.625" style="26" customWidth="1"/>
    <col min="6432" max="6432" width="12.125" style="26" customWidth="1"/>
    <col min="6433" max="6435" width="11.625" style="26" customWidth="1"/>
    <col min="6436" max="6439" width="9.125" style="26" hidden="1" customWidth="1"/>
    <col min="6440" max="6446" width="11.625" style="26" customWidth="1"/>
    <col min="6447" max="6447" width="2.125" style="26" customWidth="1"/>
    <col min="6448" max="6686" width="8.125" style="26" customWidth="1"/>
    <col min="6687" max="6687" width="42.625" style="26" customWidth="1"/>
    <col min="6688" max="6688" width="12.125" style="26" customWidth="1"/>
    <col min="6689" max="6691" width="11.625" style="26" customWidth="1"/>
    <col min="6692" max="6695" width="9.125" style="26" hidden="1" customWidth="1"/>
    <col min="6696" max="6702" width="11.625" style="26" customWidth="1"/>
    <col min="6703" max="6703" width="2.125" style="26" customWidth="1"/>
    <col min="6704" max="6942" width="8.125" style="26" customWidth="1"/>
    <col min="6943" max="6943" width="42.625" style="26" customWidth="1"/>
    <col min="6944" max="6944" width="12.125" style="26" customWidth="1"/>
    <col min="6945" max="6947" width="11.625" style="26" customWidth="1"/>
    <col min="6948" max="6951" width="9.125" style="26" hidden="1" customWidth="1"/>
    <col min="6952" max="6958" width="11.625" style="26" customWidth="1"/>
    <col min="6959" max="6959" width="2.125" style="26" customWidth="1"/>
    <col min="6960" max="7198" width="8.125" style="26" customWidth="1"/>
    <col min="7199" max="7199" width="42.625" style="26" customWidth="1"/>
    <col min="7200" max="7200" width="12.125" style="26" customWidth="1"/>
    <col min="7201" max="7203" width="11.625" style="26" customWidth="1"/>
    <col min="7204" max="7207" width="9.125" style="26" hidden="1" customWidth="1"/>
    <col min="7208" max="7214" width="11.625" style="26" customWidth="1"/>
    <col min="7215" max="7215" width="2.125" style="26" customWidth="1"/>
    <col min="7216" max="7454" width="8.125" style="26" customWidth="1"/>
    <col min="7455" max="7455" width="42.625" style="26" customWidth="1"/>
    <col min="7456" max="7456" width="12.125" style="26" customWidth="1"/>
    <col min="7457" max="7459" width="11.625" style="26" customWidth="1"/>
    <col min="7460" max="7463" width="9.125" style="26" hidden="1" customWidth="1"/>
    <col min="7464" max="7470" width="11.625" style="26" customWidth="1"/>
    <col min="7471" max="7471" width="2.125" style="26" customWidth="1"/>
    <col min="7472" max="7710" width="8.125" style="26" customWidth="1"/>
    <col min="7711" max="7711" width="42.625" style="26" customWidth="1"/>
    <col min="7712" max="7712" width="12.125" style="26" customWidth="1"/>
    <col min="7713" max="7715" width="11.625" style="26" customWidth="1"/>
    <col min="7716" max="7719" width="9.125" style="26" hidden="1" customWidth="1"/>
    <col min="7720" max="7726" width="11.625" style="26" customWidth="1"/>
    <col min="7727" max="7727" width="2.125" style="26" customWidth="1"/>
    <col min="7728" max="7966" width="8.125" style="26" customWidth="1"/>
    <col min="7967" max="7967" width="42.625" style="26" customWidth="1"/>
    <col min="7968" max="7968" width="12.125" style="26" customWidth="1"/>
    <col min="7969" max="7971" width="11.625" style="26" customWidth="1"/>
    <col min="7972" max="7975" width="9.125" style="26" hidden="1" customWidth="1"/>
    <col min="7976" max="7982" width="11.625" style="26" customWidth="1"/>
    <col min="7983" max="7983" width="2.125" style="26" customWidth="1"/>
    <col min="7984" max="8222" width="8.125" style="26" customWidth="1"/>
    <col min="8223" max="8223" width="42.625" style="26" customWidth="1"/>
    <col min="8224" max="8224" width="12.125" style="26" customWidth="1"/>
    <col min="8225" max="8227" width="11.625" style="26" customWidth="1"/>
    <col min="8228" max="8231" width="9.125" style="26" hidden="1" customWidth="1"/>
    <col min="8232" max="8238" width="11.625" style="26" customWidth="1"/>
    <col min="8239" max="8239" width="2.125" style="26" customWidth="1"/>
    <col min="8240" max="8478" width="8.125" style="26" customWidth="1"/>
    <col min="8479" max="8479" width="42.625" style="26" customWidth="1"/>
    <col min="8480" max="8480" width="12.125" style="26" customWidth="1"/>
    <col min="8481" max="8483" width="11.625" style="26" customWidth="1"/>
    <col min="8484" max="8487" width="9.125" style="26" hidden="1" customWidth="1"/>
    <col min="8488" max="8494" width="11.625" style="26" customWidth="1"/>
    <col min="8495" max="8495" width="2.125" style="26" customWidth="1"/>
    <col min="8496" max="8734" width="8.125" style="26" customWidth="1"/>
    <col min="8735" max="8735" width="42.625" style="26" customWidth="1"/>
    <col min="8736" max="8736" width="12.125" style="26" customWidth="1"/>
    <col min="8737" max="8739" width="11.625" style="26" customWidth="1"/>
    <col min="8740" max="8743" width="9.125" style="26" hidden="1" customWidth="1"/>
    <col min="8744" max="8750" width="11.625" style="26" customWidth="1"/>
    <col min="8751" max="8751" width="2.125" style="26" customWidth="1"/>
    <col min="8752" max="8990" width="8.125" style="26" customWidth="1"/>
    <col min="8991" max="8991" width="42.625" style="26" customWidth="1"/>
    <col min="8992" max="8992" width="12.125" style="26" customWidth="1"/>
    <col min="8993" max="8995" width="11.625" style="26" customWidth="1"/>
    <col min="8996" max="8999" width="9.125" style="26" hidden="1" customWidth="1"/>
    <col min="9000" max="9006" width="11.625" style="26" customWidth="1"/>
    <col min="9007" max="9007" width="2.125" style="26" customWidth="1"/>
    <col min="9008" max="9246" width="8.125" style="26" customWidth="1"/>
    <col min="9247" max="9247" width="42.625" style="26" customWidth="1"/>
    <col min="9248" max="9248" width="12.125" style="26" customWidth="1"/>
    <col min="9249" max="9251" width="11.625" style="26" customWidth="1"/>
    <col min="9252" max="9255" width="9.125" style="26" hidden="1" customWidth="1"/>
    <col min="9256" max="9262" width="11.625" style="26" customWidth="1"/>
    <col min="9263" max="9263" width="2.125" style="26" customWidth="1"/>
    <col min="9264" max="9502" width="8.125" style="26" customWidth="1"/>
    <col min="9503" max="9503" width="42.625" style="26" customWidth="1"/>
    <col min="9504" max="9504" width="12.125" style="26" customWidth="1"/>
    <col min="9505" max="9507" width="11.625" style="26" customWidth="1"/>
    <col min="9508" max="9511" width="9.125" style="26" hidden="1" customWidth="1"/>
    <col min="9512" max="9518" width="11.625" style="26" customWidth="1"/>
    <col min="9519" max="9519" width="2.125" style="26" customWidth="1"/>
    <col min="9520" max="9758" width="8.125" style="26" customWidth="1"/>
    <col min="9759" max="9759" width="42.625" style="26" customWidth="1"/>
    <col min="9760" max="9760" width="12.125" style="26" customWidth="1"/>
    <col min="9761" max="9763" width="11.625" style="26" customWidth="1"/>
    <col min="9764" max="9767" width="9.125" style="26" hidden="1" customWidth="1"/>
    <col min="9768" max="9774" width="11.625" style="26" customWidth="1"/>
    <col min="9775" max="9775" width="2.125" style="26" customWidth="1"/>
    <col min="9776" max="10014" width="8.125" style="26" customWidth="1"/>
    <col min="10015" max="10015" width="42.625" style="26" customWidth="1"/>
    <col min="10016" max="10016" width="12.125" style="26" customWidth="1"/>
    <col min="10017" max="10019" width="11.625" style="26" customWidth="1"/>
    <col min="10020" max="10023" width="9.125" style="26" hidden="1" customWidth="1"/>
    <col min="10024" max="10030" width="11.625" style="26" customWidth="1"/>
    <col min="10031" max="10031" width="2.125" style="26" customWidth="1"/>
    <col min="10032" max="10270" width="8.125" style="26" customWidth="1"/>
    <col min="10271" max="10271" width="42.625" style="26" customWidth="1"/>
    <col min="10272" max="10272" width="12.125" style="26" customWidth="1"/>
    <col min="10273" max="10275" width="11.625" style="26" customWidth="1"/>
    <col min="10276" max="10279" width="9.125" style="26" hidden="1" customWidth="1"/>
    <col min="10280" max="10286" width="11.625" style="26" customWidth="1"/>
    <col min="10287" max="10287" width="2.125" style="26" customWidth="1"/>
    <col min="10288" max="10526" width="8.125" style="26" customWidth="1"/>
    <col min="10527" max="10527" width="42.625" style="26" customWidth="1"/>
    <col min="10528" max="10528" width="12.125" style="26" customWidth="1"/>
    <col min="10529" max="10531" width="11.625" style="26" customWidth="1"/>
    <col min="10532" max="10535" width="9.125" style="26" hidden="1" customWidth="1"/>
    <col min="10536" max="10542" width="11.625" style="26" customWidth="1"/>
    <col min="10543" max="10543" width="2.125" style="26" customWidth="1"/>
    <col min="10544" max="10782" width="8.125" style="26" customWidth="1"/>
    <col min="10783" max="10783" width="42.625" style="26" customWidth="1"/>
    <col min="10784" max="10784" width="12.125" style="26" customWidth="1"/>
    <col min="10785" max="10787" width="11.625" style="26" customWidth="1"/>
    <col min="10788" max="10791" width="9.125" style="26" hidden="1" customWidth="1"/>
    <col min="10792" max="10798" width="11.625" style="26" customWidth="1"/>
    <col min="10799" max="10799" width="2.125" style="26" customWidth="1"/>
    <col min="10800" max="11038" width="8.125" style="26" customWidth="1"/>
    <col min="11039" max="11039" width="42.625" style="26" customWidth="1"/>
    <col min="11040" max="11040" width="12.125" style="26" customWidth="1"/>
    <col min="11041" max="11043" width="11.625" style="26" customWidth="1"/>
    <col min="11044" max="11047" width="9.125" style="26" hidden="1" customWidth="1"/>
    <col min="11048" max="11054" width="11.625" style="26" customWidth="1"/>
    <col min="11055" max="11055" width="2.125" style="26" customWidth="1"/>
    <col min="11056" max="11294" width="8.125" style="26" customWidth="1"/>
    <col min="11295" max="11295" width="42.625" style="26" customWidth="1"/>
    <col min="11296" max="11296" width="12.125" style="26" customWidth="1"/>
    <col min="11297" max="11299" width="11.625" style="26" customWidth="1"/>
    <col min="11300" max="11303" width="9.125" style="26" hidden="1" customWidth="1"/>
    <col min="11304" max="11310" width="11.625" style="26" customWidth="1"/>
    <col min="11311" max="11311" width="2.125" style="26" customWidth="1"/>
    <col min="11312" max="11550" width="8.125" style="26" customWidth="1"/>
    <col min="11551" max="11551" width="42.625" style="26" customWidth="1"/>
    <col min="11552" max="11552" width="12.125" style="26" customWidth="1"/>
    <col min="11553" max="11555" width="11.625" style="26" customWidth="1"/>
    <col min="11556" max="11559" width="9.125" style="26" hidden="1" customWidth="1"/>
    <col min="11560" max="11566" width="11.625" style="26" customWidth="1"/>
    <col min="11567" max="11567" width="2.125" style="26" customWidth="1"/>
    <col min="11568" max="11806" width="8.125" style="26" customWidth="1"/>
    <col min="11807" max="11807" width="42.625" style="26" customWidth="1"/>
    <col min="11808" max="11808" width="12.125" style="26" customWidth="1"/>
    <col min="11809" max="11811" width="11.625" style="26" customWidth="1"/>
    <col min="11812" max="11815" width="9.125" style="26" hidden="1" customWidth="1"/>
    <col min="11816" max="11822" width="11.625" style="26" customWidth="1"/>
    <col min="11823" max="11823" width="2.125" style="26" customWidth="1"/>
    <col min="11824" max="12062" width="8.125" style="26" customWidth="1"/>
    <col min="12063" max="12063" width="42.625" style="26" customWidth="1"/>
    <col min="12064" max="12064" width="12.125" style="26" customWidth="1"/>
    <col min="12065" max="12067" width="11.625" style="26" customWidth="1"/>
    <col min="12068" max="12071" width="9.125" style="26" hidden="1" customWidth="1"/>
    <col min="12072" max="12078" width="11.625" style="26" customWidth="1"/>
    <col min="12079" max="12079" width="2.125" style="26" customWidth="1"/>
    <col min="12080" max="12318" width="8.125" style="26" customWidth="1"/>
    <col min="12319" max="12319" width="42.625" style="26" customWidth="1"/>
    <col min="12320" max="12320" width="12.125" style="26" customWidth="1"/>
    <col min="12321" max="12323" width="11.625" style="26" customWidth="1"/>
    <col min="12324" max="12327" width="9.125" style="26" hidden="1" customWidth="1"/>
    <col min="12328" max="12334" width="11.625" style="26" customWidth="1"/>
    <col min="12335" max="12335" width="2.125" style="26" customWidth="1"/>
    <col min="12336" max="12574" width="8.125" style="26" customWidth="1"/>
    <col min="12575" max="12575" width="42.625" style="26" customWidth="1"/>
    <col min="12576" max="12576" width="12.125" style="26" customWidth="1"/>
    <col min="12577" max="12579" width="11.625" style="26" customWidth="1"/>
    <col min="12580" max="12583" width="9.125" style="26" hidden="1" customWidth="1"/>
    <col min="12584" max="12590" width="11.625" style="26" customWidth="1"/>
    <col min="12591" max="12591" width="2.125" style="26" customWidth="1"/>
    <col min="12592" max="12830" width="8.125" style="26" customWidth="1"/>
    <col min="12831" max="12831" width="42.625" style="26" customWidth="1"/>
    <col min="12832" max="12832" width="12.125" style="26" customWidth="1"/>
    <col min="12833" max="12835" width="11.625" style="26" customWidth="1"/>
    <col min="12836" max="12839" width="9.125" style="26" hidden="1" customWidth="1"/>
    <col min="12840" max="12846" width="11.625" style="26" customWidth="1"/>
    <col min="12847" max="12847" width="2.125" style="26" customWidth="1"/>
    <col min="12848" max="13086" width="8.125" style="26" customWidth="1"/>
    <col min="13087" max="13087" width="42.625" style="26" customWidth="1"/>
    <col min="13088" max="13088" width="12.125" style="26" customWidth="1"/>
    <col min="13089" max="13091" width="11.625" style="26" customWidth="1"/>
    <col min="13092" max="13095" width="9.125" style="26" hidden="1" customWidth="1"/>
    <col min="13096" max="13102" width="11.625" style="26" customWidth="1"/>
    <col min="13103" max="13103" width="2.125" style="26" customWidth="1"/>
    <col min="13104" max="13342" width="8.125" style="26" customWidth="1"/>
    <col min="13343" max="13343" width="42.625" style="26" customWidth="1"/>
    <col min="13344" max="13344" width="12.125" style="26" customWidth="1"/>
    <col min="13345" max="13347" width="11.625" style="26" customWidth="1"/>
    <col min="13348" max="13351" width="9.125" style="26" hidden="1" customWidth="1"/>
    <col min="13352" max="13358" width="11.625" style="26" customWidth="1"/>
    <col min="13359" max="13359" width="2.125" style="26" customWidth="1"/>
    <col min="13360" max="13598" width="8.125" style="26" customWidth="1"/>
    <col min="13599" max="13599" width="42.625" style="26" customWidth="1"/>
    <col min="13600" max="13600" width="12.125" style="26" customWidth="1"/>
    <col min="13601" max="13603" width="11.625" style="26" customWidth="1"/>
    <col min="13604" max="13607" width="9.125" style="26" hidden="1" customWidth="1"/>
    <col min="13608" max="13614" width="11.625" style="26" customWidth="1"/>
    <col min="13615" max="13615" width="2.125" style="26" customWidth="1"/>
    <col min="13616" max="13854" width="8.125" style="26" customWidth="1"/>
    <col min="13855" max="13855" width="42.625" style="26" customWidth="1"/>
    <col min="13856" max="13856" width="12.125" style="26" customWidth="1"/>
    <col min="13857" max="13859" width="11.625" style="26" customWidth="1"/>
    <col min="13860" max="13863" width="9.125" style="26" hidden="1" customWidth="1"/>
    <col min="13864" max="13870" width="11.625" style="26" customWidth="1"/>
    <col min="13871" max="13871" width="2.125" style="26" customWidth="1"/>
    <col min="13872" max="14110" width="8.125" style="26" customWidth="1"/>
    <col min="14111" max="14111" width="42.625" style="26" customWidth="1"/>
    <col min="14112" max="14112" width="12.125" style="26" customWidth="1"/>
    <col min="14113" max="14115" width="11.625" style="26" customWidth="1"/>
    <col min="14116" max="14119" width="9.125" style="26" hidden="1" customWidth="1"/>
    <col min="14120" max="14126" width="11.625" style="26" customWidth="1"/>
    <col min="14127" max="14127" width="2.125" style="26" customWidth="1"/>
    <col min="14128" max="14366" width="8.125" style="26" customWidth="1"/>
    <col min="14367" max="14367" width="42.625" style="26" customWidth="1"/>
    <col min="14368" max="14368" width="12.125" style="26" customWidth="1"/>
    <col min="14369" max="14371" width="11.625" style="26" customWidth="1"/>
    <col min="14372" max="14375" width="9.125" style="26" hidden="1" customWidth="1"/>
    <col min="14376" max="14382" width="11.625" style="26" customWidth="1"/>
    <col min="14383" max="14383" width="2.125" style="26" customWidth="1"/>
    <col min="14384" max="14622" width="8.125" style="26" customWidth="1"/>
    <col min="14623" max="14623" width="42.625" style="26" customWidth="1"/>
    <col min="14624" max="14624" width="12.125" style="26" customWidth="1"/>
    <col min="14625" max="14627" width="11.625" style="26" customWidth="1"/>
    <col min="14628" max="14631" width="9.125" style="26" hidden="1" customWidth="1"/>
    <col min="14632" max="14638" width="11.625" style="26" customWidth="1"/>
    <col min="14639" max="14639" width="2.125" style="26" customWidth="1"/>
    <col min="14640" max="14878" width="8.125" style="26" customWidth="1"/>
    <col min="14879" max="14879" width="42.625" style="26" customWidth="1"/>
    <col min="14880" max="14880" width="12.125" style="26" customWidth="1"/>
    <col min="14881" max="14883" width="11.625" style="26" customWidth="1"/>
    <col min="14884" max="14887" width="9.125" style="26" hidden="1" customWidth="1"/>
    <col min="14888" max="14894" width="11.625" style="26" customWidth="1"/>
    <col min="14895" max="14895" width="2.125" style="26" customWidth="1"/>
    <col min="14896" max="15134" width="8.125" style="26" customWidth="1"/>
    <col min="15135" max="15135" width="42.625" style="26" customWidth="1"/>
    <col min="15136" max="15136" width="12.125" style="26" customWidth="1"/>
    <col min="15137" max="15139" width="11.625" style="26" customWidth="1"/>
    <col min="15140" max="15143" width="9.125" style="26" hidden="1" customWidth="1"/>
    <col min="15144" max="15150" width="11.625" style="26" customWidth="1"/>
    <col min="15151" max="15151" width="2.125" style="26" customWidth="1"/>
    <col min="15152" max="15390" width="8.125" style="26" customWidth="1"/>
    <col min="15391" max="15391" width="42.625" style="26" customWidth="1"/>
    <col min="15392" max="15392" width="12.125" style="26" customWidth="1"/>
    <col min="15393" max="15395" width="11.625" style="26" customWidth="1"/>
    <col min="15396" max="15399" width="9.125" style="26" hidden="1" customWidth="1"/>
    <col min="15400" max="15406" width="11.625" style="26" customWidth="1"/>
    <col min="15407" max="15407" width="2.125" style="26" customWidth="1"/>
    <col min="15408" max="15646" width="8.125" style="26" customWidth="1"/>
    <col min="15647" max="15647" width="42.625" style="26" customWidth="1"/>
    <col min="15648" max="15648" width="12.125" style="26" customWidth="1"/>
    <col min="15649" max="15651" width="11.625" style="26" customWidth="1"/>
    <col min="15652" max="15655" width="9.125" style="26" hidden="1" customWidth="1"/>
    <col min="15656" max="15662" width="11.625" style="26" customWidth="1"/>
    <col min="15663" max="15663" width="2.125" style="26" customWidth="1"/>
    <col min="15664" max="15902" width="8.125" style="26" customWidth="1"/>
    <col min="15903" max="15903" width="42.625" style="26" customWidth="1"/>
    <col min="15904" max="15904" width="12.125" style="26" customWidth="1"/>
    <col min="15905" max="15907" width="11.625" style="26" customWidth="1"/>
    <col min="15908" max="15911" width="9.125" style="26" hidden="1" customWidth="1"/>
    <col min="15912" max="15918" width="11.625" style="26" customWidth="1"/>
    <col min="15919" max="15919" width="2.125" style="26" customWidth="1"/>
    <col min="15920" max="16158" width="8.125" style="26" customWidth="1"/>
    <col min="16159" max="16159" width="42.625" style="26" customWidth="1"/>
    <col min="16160" max="16160" width="12.125" style="26" customWidth="1"/>
    <col min="16161" max="16163" width="11.625" style="26" customWidth="1"/>
    <col min="16164" max="16167" width="9.125" style="26" hidden="1" customWidth="1"/>
    <col min="16168" max="16174" width="11.625" style="26" customWidth="1"/>
    <col min="16175" max="16175" width="2.125" style="26" customWidth="1"/>
    <col min="16176" max="16384" width="8.125" style="26" customWidth="1"/>
  </cols>
  <sheetData>
    <row r="1" spans="1:90 16176:16384" ht="63" customHeight="1">
      <c r="A1" s="237" t="s">
        <v>191</v>
      </c>
      <c r="B1" s="237"/>
      <c r="BJ1" s="48"/>
      <c r="BM1" s="48"/>
      <c r="BQ1" s="48"/>
      <c r="BR1" s="48"/>
      <c r="BU1" s="48"/>
      <c r="BY1" s="48"/>
      <c r="BZ1" s="48"/>
      <c r="CC1" s="48"/>
      <c r="WXD1" s="40"/>
      <c r="WXE1" s="40"/>
      <c r="WXF1" s="40"/>
      <c r="WXG1" s="40"/>
      <c r="WXH1" s="40"/>
      <c r="WXI1" s="40"/>
      <c r="WXJ1" s="40"/>
      <c r="WXK1" s="40"/>
      <c r="WXL1" s="40"/>
      <c r="WXM1" s="40"/>
      <c r="WXN1" s="40"/>
      <c r="WXO1" s="40"/>
      <c r="WXP1" s="40"/>
      <c r="WXQ1" s="40"/>
      <c r="WXR1" s="40"/>
      <c r="WXS1" s="40"/>
      <c r="WXT1" s="40"/>
      <c r="WXU1" s="40"/>
      <c r="WXV1" s="40"/>
      <c r="WXW1" s="40"/>
      <c r="WXX1" s="40"/>
      <c r="WXY1" s="40"/>
      <c r="WXZ1" s="40"/>
      <c r="WYA1" s="40"/>
      <c r="WYB1" s="40"/>
      <c r="WYC1" s="40"/>
      <c r="WYD1" s="40"/>
      <c r="WYE1" s="40"/>
      <c r="WYF1" s="40"/>
      <c r="WYG1" s="40"/>
      <c r="WYH1" s="40"/>
      <c r="WYI1" s="40"/>
      <c r="WYJ1" s="40"/>
      <c r="WYK1" s="40"/>
      <c r="WYL1" s="40"/>
      <c r="WYM1" s="40"/>
      <c r="WYN1" s="40"/>
      <c r="WYO1" s="40"/>
      <c r="WYP1" s="40"/>
      <c r="WYQ1" s="40"/>
      <c r="WYR1" s="40"/>
      <c r="WYS1" s="40"/>
      <c r="WYT1" s="40"/>
      <c r="WYU1" s="40"/>
      <c r="WYV1" s="40"/>
      <c r="WYW1" s="40"/>
      <c r="WYX1" s="40"/>
      <c r="WYY1" s="40"/>
      <c r="WYZ1" s="40"/>
      <c r="WZA1" s="40"/>
      <c r="WZB1" s="40"/>
      <c r="WZC1" s="40"/>
      <c r="WZD1" s="40"/>
      <c r="WZE1" s="40"/>
      <c r="WZF1" s="40"/>
      <c r="WZG1" s="40"/>
      <c r="WZH1" s="40"/>
      <c r="WZI1" s="40"/>
      <c r="WZJ1" s="40"/>
      <c r="WZK1" s="40"/>
      <c r="WZL1" s="40"/>
      <c r="WZM1" s="40"/>
      <c r="WZN1" s="40"/>
      <c r="WZO1" s="40"/>
      <c r="WZP1" s="40"/>
      <c r="WZQ1" s="40"/>
      <c r="WZR1" s="40"/>
      <c r="WZS1" s="40"/>
      <c r="WZT1" s="40"/>
      <c r="WZU1" s="40"/>
      <c r="WZV1" s="40"/>
      <c r="WZW1" s="40"/>
      <c r="WZX1" s="40"/>
      <c r="WZY1" s="40"/>
      <c r="WZZ1" s="40"/>
      <c r="XAA1" s="40"/>
      <c r="XAB1" s="40"/>
      <c r="XAC1" s="40"/>
      <c r="XAD1" s="40"/>
      <c r="XAE1" s="40"/>
      <c r="XAF1" s="40"/>
      <c r="XAG1" s="40"/>
      <c r="XAH1" s="40"/>
      <c r="XAI1" s="40"/>
      <c r="XAJ1" s="40"/>
      <c r="XAK1" s="40"/>
      <c r="XAL1" s="40"/>
      <c r="XAM1" s="40"/>
      <c r="XAN1" s="40"/>
      <c r="XAO1" s="40"/>
      <c r="XAP1" s="40"/>
      <c r="XAQ1" s="40"/>
      <c r="XAR1" s="40"/>
      <c r="XAS1" s="40"/>
      <c r="XAT1" s="40"/>
      <c r="XAU1" s="40"/>
      <c r="XAV1" s="40"/>
      <c r="XAW1" s="40"/>
      <c r="XAX1" s="40"/>
      <c r="XAY1" s="40"/>
      <c r="XAZ1" s="40"/>
      <c r="XBA1" s="40"/>
      <c r="XBB1" s="40"/>
      <c r="XBC1" s="40"/>
      <c r="XBD1" s="40"/>
      <c r="XBE1" s="40"/>
      <c r="XBF1" s="40"/>
      <c r="XBG1" s="40"/>
      <c r="XBH1" s="40"/>
      <c r="XBI1" s="40"/>
      <c r="XBJ1" s="40"/>
      <c r="XBK1" s="40"/>
      <c r="XBL1" s="40"/>
      <c r="XBM1" s="40"/>
      <c r="XBN1" s="40"/>
      <c r="XBO1" s="40"/>
      <c r="XBP1" s="40"/>
      <c r="XBQ1" s="40"/>
      <c r="XBR1" s="40"/>
      <c r="XBS1" s="40"/>
      <c r="XBT1" s="40"/>
      <c r="XBU1" s="40"/>
      <c r="XBV1" s="40"/>
      <c r="XBW1" s="40"/>
      <c r="XBX1" s="40"/>
      <c r="XBY1" s="40"/>
      <c r="XBZ1" s="40"/>
      <c r="XCA1" s="40"/>
      <c r="XCB1" s="40"/>
      <c r="XCC1" s="40"/>
      <c r="XCD1" s="40"/>
      <c r="XCE1" s="40"/>
      <c r="XCF1" s="40"/>
      <c r="XCG1" s="40"/>
      <c r="XCH1" s="40"/>
      <c r="XCI1" s="40"/>
      <c r="XCJ1" s="40"/>
      <c r="XCK1" s="40"/>
      <c r="XCL1" s="40"/>
      <c r="XCM1" s="40"/>
      <c r="XCN1" s="40"/>
      <c r="XCO1" s="40"/>
      <c r="XCP1" s="40"/>
      <c r="XCQ1" s="40"/>
      <c r="XCR1" s="40"/>
      <c r="XCS1" s="40"/>
      <c r="XCT1" s="40"/>
      <c r="XCU1" s="40"/>
      <c r="XCV1" s="40"/>
      <c r="XCW1" s="40"/>
      <c r="XCX1" s="40"/>
      <c r="XCY1" s="40"/>
      <c r="XCZ1" s="40"/>
      <c r="XDA1" s="40"/>
      <c r="XDB1" s="40"/>
      <c r="XDC1" s="40"/>
      <c r="XDD1" s="40"/>
      <c r="XDE1" s="40"/>
      <c r="XDF1" s="40"/>
      <c r="XDG1" s="40"/>
      <c r="XDH1" s="40"/>
      <c r="XDI1" s="40"/>
      <c r="XDJ1" s="40"/>
      <c r="XDK1" s="40"/>
      <c r="XDL1" s="40"/>
      <c r="XDM1" s="40"/>
      <c r="XDN1" s="40"/>
      <c r="XDO1" s="40"/>
      <c r="XDP1" s="40"/>
      <c r="XDQ1" s="40"/>
      <c r="XDR1" s="40"/>
      <c r="XDS1" s="40"/>
      <c r="XDT1" s="40"/>
      <c r="XDU1" s="40"/>
      <c r="XDV1" s="40"/>
      <c r="XDW1" s="40"/>
      <c r="XDX1" s="40"/>
      <c r="XDY1" s="40"/>
      <c r="XDZ1" s="40"/>
      <c r="XEA1" s="40"/>
      <c r="XEB1" s="40"/>
      <c r="XEC1" s="40"/>
      <c r="XED1" s="40"/>
      <c r="XEE1" s="40"/>
      <c r="XEF1" s="40"/>
      <c r="XEG1" s="40"/>
      <c r="XEH1" s="40"/>
      <c r="XEI1" s="40"/>
      <c r="XEJ1" s="40"/>
      <c r="XEK1" s="40"/>
      <c r="XEL1" s="40"/>
      <c r="XEM1" s="40"/>
      <c r="XEN1" s="40"/>
      <c r="XEO1" s="40"/>
      <c r="XEP1" s="40"/>
      <c r="XEQ1" s="40"/>
      <c r="XER1" s="40"/>
      <c r="XES1" s="40"/>
      <c r="XET1" s="40"/>
      <c r="XEU1" s="40"/>
      <c r="XEV1" s="40"/>
      <c r="XEW1" s="40"/>
      <c r="XEX1" s="40"/>
      <c r="XEY1" s="40"/>
      <c r="XEZ1" s="40"/>
      <c r="XFA1" s="40"/>
      <c r="XFB1" s="40"/>
      <c r="XFC1" s="40"/>
      <c r="XFD1" s="40"/>
    </row>
    <row r="2" spans="1:90 16176:16384" ht="28.5" customHeight="1"/>
    <row r="3" spans="1:90 16176:16384" ht="36" customHeight="1">
      <c r="B3" s="29"/>
      <c r="R3" s="29"/>
      <c r="X3" s="29"/>
      <c r="Z3" s="29"/>
      <c r="AB3" s="29"/>
      <c r="AC3" s="30"/>
      <c r="AD3" s="29"/>
      <c r="AE3" s="29"/>
      <c r="AG3" s="30"/>
      <c r="AH3" s="29"/>
      <c r="AJ3" s="29"/>
      <c r="AL3" s="30"/>
      <c r="AM3" s="30"/>
      <c r="AO3" s="30"/>
      <c r="AP3" s="30"/>
      <c r="AR3" s="29"/>
      <c r="AT3" s="30"/>
      <c r="AU3" s="30"/>
      <c r="AW3" s="30"/>
      <c r="AX3" s="30"/>
      <c r="AZ3" s="29"/>
      <c r="BB3" s="30"/>
      <c r="BC3" s="30"/>
      <c r="BE3" s="30"/>
      <c r="BF3" s="30"/>
      <c r="BH3" s="29"/>
      <c r="BK3" s="29"/>
      <c r="BS3" s="29"/>
      <c r="BV3" s="30"/>
      <c r="CA3" s="29"/>
      <c r="CD3" s="30"/>
      <c r="CI3" s="29"/>
      <c r="CL3" s="30" t="s">
        <v>5</v>
      </c>
    </row>
    <row r="4" spans="1:90 16176:16384" s="34" customFormat="1">
      <c r="A4" s="49"/>
      <c r="B4" s="50"/>
      <c r="C4" s="236" t="s">
        <v>9</v>
      </c>
      <c r="D4" s="230"/>
      <c r="E4" s="230"/>
      <c r="F4" s="230"/>
      <c r="G4" s="230"/>
      <c r="H4" s="230"/>
      <c r="I4" s="230"/>
      <c r="J4" s="234"/>
      <c r="K4" s="236" t="s">
        <v>10</v>
      </c>
      <c r="L4" s="230"/>
      <c r="M4" s="230"/>
      <c r="N4" s="230"/>
      <c r="O4" s="230"/>
      <c r="P4" s="230"/>
      <c r="Q4" s="230"/>
      <c r="R4" s="234"/>
      <c r="S4" s="236" t="s">
        <v>11</v>
      </c>
      <c r="T4" s="230"/>
      <c r="U4" s="230"/>
      <c r="V4" s="230"/>
      <c r="W4" s="230"/>
      <c r="X4" s="230"/>
      <c r="Y4" s="230"/>
      <c r="Z4" s="234"/>
      <c r="AA4" s="233" t="s">
        <v>12</v>
      </c>
      <c r="AB4" s="230"/>
      <c r="AC4" s="230"/>
      <c r="AD4" s="230"/>
      <c r="AE4" s="230"/>
      <c r="AF4" s="230"/>
      <c r="AG4" s="230"/>
      <c r="AH4" s="234"/>
      <c r="AI4" s="233" t="s">
        <v>13</v>
      </c>
      <c r="AJ4" s="230"/>
      <c r="AK4" s="230"/>
      <c r="AL4" s="230"/>
      <c r="AM4" s="230"/>
      <c r="AN4" s="230"/>
      <c r="AO4" s="230"/>
      <c r="AP4" s="234"/>
      <c r="AQ4" s="233" t="s">
        <v>14</v>
      </c>
      <c r="AR4" s="230"/>
      <c r="AS4" s="230"/>
      <c r="AT4" s="230"/>
      <c r="AU4" s="230"/>
      <c r="AV4" s="230"/>
      <c r="AW4" s="230"/>
      <c r="AX4" s="234"/>
      <c r="AY4" s="233" t="s">
        <v>15</v>
      </c>
      <c r="AZ4" s="230"/>
      <c r="BA4" s="230"/>
      <c r="BB4" s="230"/>
      <c r="BC4" s="230"/>
      <c r="BD4" s="230"/>
      <c r="BE4" s="230"/>
      <c r="BF4" s="234"/>
      <c r="BG4" s="233" t="s">
        <v>16</v>
      </c>
      <c r="BH4" s="230"/>
      <c r="BI4" s="230"/>
      <c r="BJ4" s="230"/>
      <c r="BK4" s="230"/>
      <c r="BL4" s="230"/>
      <c r="BM4" s="230"/>
      <c r="BN4" s="234"/>
      <c r="BO4" s="233" t="s">
        <v>17</v>
      </c>
      <c r="BP4" s="230"/>
      <c r="BQ4" s="230"/>
      <c r="BR4" s="230"/>
      <c r="BS4" s="230"/>
      <c r="BT4" s="230"/>
      <c r="BU4" s="230"/>
      <c r="BV4" s="234"/>
      <c r="BW4" s="229" t="s">
        <v>18</v>
      </c>
      <c r="BX4" s="230"/>
      <c r="BY4" s="230"/>
      <c r="BZ4" s="230"/>
      <c r="CA4" s="230"/>
      <c r="CB4" s="230"/>
      <c r="CC4" s="230"/>
      <c r="CD4" s="230"/>
      <c r="CE4" s="229" t="s">
        <v>596</v>
      </c>
      <c r="CF4" s="230"/>
      <c r="CG4" s="230"/>
      <c r="CH4" s="230"/>
      <c r="CI4" s="230"/>
      <c r="CJ4" s="230"/>
      <c r="CK4" s="230"/>
      <c r="CL4" s="231"/>
      <c r="WXD4" s="43"/>
      <c r="WXE4" s="43"/>
      <c r="WXF4" s="43"/>
      <c r="WXG4" s="43"/>
      <c r="WXH4" s="43"/>
      <c r="WXI4" s="43"/>
      <c r="WXJ4" s="43"/>
      <c r="WXK4" s="43"/>
      <c r="WXL4" s="43"/>
      <c r="WXM4" s="43"/>
      <c r="WXN4" s="43"/>
      <c r="WXO4" s="43"/>
      <c r="WXP4" s="43"/>
      <c r="WXQ4" s="43"/>
      <c r="WXR4" s="43"/>
      <c r="WXS4" s="43"/>
      <c r="WXT4" s="43"/>
      <c r="WXU4" s="43"/>
      <c r="WXV4" s="43"/>
      <c r="WXW4" s="43"/>
      <c r="WXX4" s="43"/>
      <c r="WXY4" s="43"/>
      <c r="WXZ4" s="43"/>
      <c r="WYA4" s="43"/>
      <c r="WYB4" s="43"/>
      <c r="WYC4" s="43"/>
      <c r="WYD4" s="43"/>
      <c r="WYE4" s="43"/>
      <c r="WYF4" s="43"/>
      <c r="WYG4" s="43"/>
      <c r="WYH4" s="43"/>
      <c r="WYI4" s="43"/>
      <c r="WYJ4" s="43"/>
      <c r="WYK4" s="43"/>
      <c r="WYL4" s="43"/>
      <c r="WYM4" s="43"/>
      <c r="WYN4" s="43"/>
      <c r="WYO4" s="43"/>
      <c r="WYP4" s="43"/>
      <c r="WYQ4" s="43"/>
      <c r="WYR4" s="43"/>
      <c r="WYS4" s="43"/>
      <c r="WYT4" s="43"/>
      <c r="WYU4" s="43"/>
      <c r="WYV4" s="43"/>
      <c r="WYW4" s="43"/>
      <c r="WYX4" s="43"/>
      <c r="WYY4" s="43"/>
      <c r="WYZ4" s="43"/>
      <c r="WZA4" s="43"/>
      <c r="WZB4" s="43"/>
      <c r="WZC4" s="43"/>
      <c r="WZD4" s="43"/>
      <c r="WZE4" s="43"/>
      <c r="WZF4" s="43"/>
      <c r="WZG4" s="43"/>
      <c r="WZH4" s="43"/>
      <c r="WZI4" s="43"/>
      <c r="WZJ4" s="43"/>
      <c r="WZK4" s="43"/>
      <c r="WZL4" s="43"/>
      <c r="WZM4" s="43"/>
      <c r="WZN4" s="43"/>
      <c r="WZO4" s="43"/>
      <c r="WZP4" s="43"/>
      <c r="WZQ4" s="43"/>
      <c r="WZR4" s="43"/>
      <c r="WZS4" s="43"/>
      <c r="WZT4" s="43"/>
      <c r="WZU4" s="43"/>
      <c r="WZV4" s="43"/>
      <c r="WZW4" s="43"/>
      <c r="WZX4" s="43"/>
      <c r="WZY4" s="43"/>
      <c r="WZZ4" s="43"/>
      <c r="XAA4" s="43"/>
      <c r="XAB4" s="43"/>
      <c r="XAC4" s="43"/>
      <c r="XAD4" s="43"/>
      <c r="XAE4" s="43"/>
      <c r="XAF4" s="43"/>
      <c r="XAG4" s="43"/>
      <c r="XAH4" s="43"/>
      <c r="XAI4" s="43"/>
      <c r="XAJ4" s="43"/>
      <c r="XAK4" s="43"/>
      <c r="XAL4" s="43"/>
      <c r="XAM4" s="43"/>
      <c r="XAN4" s="43"/>
      <c r="XAO4" s="43"/>
      <c r="XAP4" s="43"/>
      <c r="XAQ4" s="43"/>
      <c r="XAR4" s="43"/>
      <c r="XAS4" s="43"/>
      <c r="XAT4" s="43"/>
      <c r="XAU4" s="43"/>
      <c r="XAV4" s="43"/>
      <c r="XAW4" s="43"/>
      <c r="XAX4" s="43"/>
      <c r="XAY4" s="43"/>
      <c r="XAZ4" s="43"/>
      <c r="XBA4" s="43"/>
      <c r="XBB4" s="43"/>
      <c r="XBC4" s="43"/>
      <c r="XBD4" s="43"/>
      <c r="XBE4" s="43"/>
      <c r="XBF4" s="43"/>
      <c r="XBG4" s="43"/>
      <c r="XBH4" s="43"/>
      <c r="XBI4" s="43"/>
      <c r="XBJ4" s="43"/>
      <c r="XBK4" s="43"/>
      <c r="XBL4" s="43"/>
      <c r="XBM4" s="43"/>
      <c r="XBN4" s="43"/>
      <c r="XBO4" s="43"/>
      <c r="XBP4" s="43"/>
      <c r="XBQ4" s="43"/>
      <c r="XBR4" s="43"/>
      <c r="XBS4" s="43"/>
      <c r="XBT4" s="43"/>
      <c r="XBU4" s="43"/>
      <c r="XBV4" s="43"/>
      <c r="XBW4" s="43"/>
      <c r="XBX4" s="43"/>
      <c r="XBY4" s="43"/>
      <c r="XBZ4" s="43"/>
      <c r="XCA4" s="43"/>
      <c r="XCB4" s="43"/>
      <c r="XCC4" s="43"/>
      <c r="XCD4" s="43"/>
      <c r="XCE4" s="43"/>
      <c r="XCF4" s="43"/>
      <c r="XCG4" s="43"/>
      <c r="XCH4" s="43"/>
      <c r="XCI4" s="43"/>
      <c r="XCJ4" s="43"/>
      <c r="XCK4" s="43"/>
      <c r="XCL4" s="43"/>
      <c r="XCM4" s="43"/>
      <c r="XCN4" s="43"/>
      <c r="XCO4" s="43"/>
      <c r="XCP4" s="43"/>
      <c r="XCQ4" s="43"/>
      <c r="XCR4" s="43"/>
      <c r="XCS4" s="43"/>
      <c r="XCT4" s="43"/>
      <c r="XCU4" s="43"/>
      <c r="XCV4" s="43"/>
      <c r="XCW4" s="43"/>
      <c r="XCX4" s="43"/>
      <c r="XCY4" s="43"/>
      <c r="XCZ4" s="43"/>
      <c r="XDA4" s="43"/>
      <c r="XDB4" s="43"/>
      <c r="XDC4" s="43"/>
      <c r="XDD4" s="43"/>
      <c r="XDE4" s="43"/>
      <c r="XDF4" s="43"/>
      <c r="XDG4" s="43"/>
      <c r="XDH4" s="43"/>
      <c r="XDI4" s="43"/>
      <c r="XDJ4" s="43"/>
      <c r="XDK4" s="43"/>
      <c r="XDL4" s="43"/>
      <c r="XDM4" s="43"/>
      <c r="XDN4" s="43"/>
      <c r="XDO4" s="43"/>
      <c r="XDP4" s="43"/>
      <c r="XDQ4" s="43"/>
      <c r="XDR4" s="43"/>
      <c r="XDS4" s="43"/>
      <c r="XDT4" s="43"/>
      <c r="XDU4" s="43"/>
      <c r="XDV4" s="43"/>
      <c r="XDW4" s="43"/>
      <c r="XDX4" s="43"/>
      <c r="XDY4" s="43"/>
      <c r="XDZ4" s="43"/>
      <c r="XEA4" s="43"/>
      <c r="XEB4" s="43"/>
      <c r="XEC4" s="43"/>
      <c r="XED4" s="43"/>
      <c r="XEE4" s="43"/>
      <c r="XEF4" s="43"/>
      <c r="XEG4" s="43"/>
      <c r="XEH4" s="43"/>
      <c r="XEI4" s="43"/>
      <c r="XEJ4" s="43"/>
      <c r="XEK4" s="43"/>
      <c r="XEL4" s="43"/>
      <c r="XEM4" s="43"/>
      <c r="XEN4" s="43"/>
      <c r="XEO4" s="43"/>
      <c r="XEP4" s="43"/>
      <c r="XEQ4" s="43"/>
      <c r="XER4" s="43"/>
      <c r="XES4" s="43"/>
      <c r="XET4" s="43"/>
      <c r="XEU4" s="43"/>
      <c r="XEV4" s="43"/>
      <c r="XEW4" s="43"/>
      <c r="XEX4" s="43"/>
      <c r="XEY4" s="43"/>
      <c r="XEZ4" s="43"/>
      <c r="XFA4" s="43"/>
      <c r="XFB4" s="43"/>
      <c r="XFC4" s="43"/>
      <c r="XFD4" s="43"/>
    </row>
    <row r="5" spans="1:90 16176:16384" s="38" customFormat="1" ht="36" customHeight="1">
      <c r="A5" s="51"/>
      <c r="B5" s="52"/>
      <c r="C5" s="36" t="s">
        <v>143</v>
      </c>
      <c r="D5" s="36" t="s">
        <v>144</v>
      </c>
      <c r="E5" s="36" t="s">
        <v>145</v>
      </c>
      <c r="F5" s="36" t="s">
        <v>146</v>
      </c>
      <c r="G5" s="36" t="s">
        <v>147</v>
      </c>
      <c r="H5" s="36" t="s">
        <v>148</v>
      </c>
      <c r="I5" s="36" t="s">
        <v>149</v>
      </c>
      <c r="J5" s="36" t="s">
        <v>150</v>
      </c>
      <c r="K5" s="36" t="s">
        <v>143</v>
      </c>
      <c r="L5" s="36" t="s">
        <v>144</v>
      </c>
      <c r="M5" s="36" t="s">
        <v>145</v>
      </c>
      <c r="N5" s="36" t="s">
        <v>146</v>
      </c>
      <c r="O5" s="36" t="s">
        <v>147</v>
      </c>
      <c r="P5" s="36" t="s">
        <v>148</v>
      </c>
      <c r="Q5" s="36" t="s">
        <v>149</v>
      </c>
      <c r="R5" s="36" t="s">
        <v>150</v>
      </c>
      <c r="S5" s="36" t="s">
        <v>143</v>
      </c>
      <c r="T5" s="36" t="s">
        <v>144</v>
      </c>
      <c r="U5" s="36" t="s">
        <v>145</v>
      </c>
      <c r="V5" s="36" t="s">
        <v>146</v>
      </c>
      <c r="W5" s="36" t="s">
        <v>147</v>
      </c>
      <c r="X5" s="36" t="s">
        <v>148</v>
      </c>
      <c r="Y5" s="36" t="s">
        <v>149</v>
      </c>
      <c r="Z5" s="36" t="s">
        <v>150</v>
      </c>
      <c r="AA5" s="36" t="s">
        <v>143</v>
      </c>
      <c r="AB5" s="36" t="s">
        <v>144</v>
      </c>
      <c r="AC5" s="36" t="s">
        <v>145</v>
      </c>
      <c r="AD5" s="36" t="s">
        <v>146</v>
      </c>
      <c r="AE5" s="36" t="s">
        <v>147</v>
      </c>
      <c r="AF5" s="36" t="s">
        <v>148</v>
      </c>
      <c r="AG5" s="36" t="s">
        <v>149</v>
      </c>
      <c r="AH5" s="36" t="s">
        <v>150</v>
      </c>
      <c r="AI5" s="36" t="s">
        <v>143</v>
      </c>
      <c r="AJ5" s="36" t="s">
        <v>144</v>
      </c>
      <c r="AK5" s="36" t="s">
        <v>145</v>
      </c>
      <c r="AL5" s="36" t="s">
        <v>146</v>
      </c>
      <c r="AM5" s="36" t="s">
        <v>147</v>
      </c>
      <c r="AN5" s="36" t="s">
        <v>148</v>
      </c>
      <c r="AO5" s="36" t="s">
        <v>149</v>
      </c>
      <c r="AP5" s="36" t="s">
        <v>150</v>
      </c>
      <c r="AQ5" s="36" t="s">
        <v>143</v>
      </c>
      <c r="AR5" s="36" t="s">
        <v>144</v>
      </c>
      <c r="AS5" s="36" t="s">
        <v>145</v>
      </c>
      <c r="AT5" s="36" t="s">
        <v>146</v>
      </c>
      <c r="AU5" s="36" t="s">
        <v>147</v>
      </c>
      <c r="AV5" s="36" t="s">
        <v>148</v>
      </c>
      <c r="AW5" s="36" t="s">
        <v>149</v>
      </c>
      <c r="AX5" s="36" t="s">
        <v>150</v>
      </c>
      <c r="AY5" s="36" t="s">
        <v>143</v>
      </c>
      <c r="AZ5" s="36" t="s">
        <v>144</v>
      </c>
      <c r="BA5" s="36" t="s">
        <v>145</v>
      </c>
      <c r="BB5" s="36" t="s">
        <v>146</v>
      </c>
      <c r="BC5" s="36" t="s">
        <v>147</v>
      </c>
      <c r="BD5" s="36" t="s">
        <v>148</v>
      </c>
      <c r="BE5" s="36" t="s">
        <v>149</v>
      </c>
      <c r="BF5" s="36" t="s">
        <v>150</v>
      </c>
      <c r="BG5" s="36" t="s">
        <v>143</v>
      </c>
      <c r="BH5" s="36" t="s">
        <v>144</v>
      </c>
      <c r="BI5" s="36" t="s">
        <v>145</v>
      </c>
      <c r="BJ5" s="36" t="s">
        <v>146</v>
      </c>
      <c r="BK5" s="36" t="s">
        <v>147</v>
      </c>
      <c r="BL5" s="36" t="s">
        <v>148</v>
      </c>
      <c r="BM5" s="36" t="s">
        <v>149</v>
      </c>
      <c r="BN5" s="36" t="s">
        <v>150</v>
      </c>
      <c r="BO5" s="36" t="s">
        <v>143</v>
      </c>
      <c r="BP5" s="36" t="s">
        <v>144</v>
      </c>
      <c r="BQ5" s="36" t="s">
        <v>145</v>
      </c>
      <c r="BR5" s="36" t="s">
        <v>146</v>
      </c>
      <c r="BS5" s="36" t="s">
        <v>147</v>
      </c>
      <c r="BT5" s="36" t="s">
        <v>148</v>
      </c>
      <c r="BU5" s="36" t="s">
        <v>149</v>
      </c>
      <c r="BV5" s="36" t="s">
        <v>150</v>
      </c>
      <c r="BW5" s="36" t="s">
        <v>143</v>
      </c>
      <c r="BX5" s="36" t="s">
        <v>144</v>
      </c>
      <c r="BY5" s="36" t="s">
        <v>145</v>
      </c>
      <c r="BZ5" s="36" t="s">
        <v>146</v>
      </c>
      <c r="CA5" s="36" t="s">
        <v>147</v>
      </c>
      <c r="CB5" s="36" t="s">
        <v>148</v>
      </c>
      <c r="CC5" s="36" t="s">
        <v>149</v>
      </c>
      <c r="CD5" s="196" t="s">
        <v>150</v>
      </c>
      <c r="CE5" s="36" t="s">
        <v>143</v>
      </c>
      <c r="CF5" s="36" t="s">
        <v>144</v>
      </c>
      <c r="CG5" s="36" t="s">
        <v>145</v>
      </c>
      <c r="CH5" s="36" t="s">
        <v>146</v>
      </c>
      <c r="CI5" s="36" t="s">
        <v>147</v>
      </c>
      <c r="CJ5" s="36" t="s">
        <v>148</v>
      </c>
      <c r="CK5" s="36" t="s">
        <v>149</v>
      </c>
      <c r="CL5" s="37" t="s">
        <v>150</v>
      </c>
      <c r="WXD5" s="26"/>
      <c r="WXE5" s="26"/>
      <c r="WXF5" s="26"/>
      <c r="WXG5" s="26"/>
      <c r="WXH5" s="26"/>
      <c r="WXI5" s="26"/>
      <c r="WXJ5" s="26"/>
      <c r="WXK5" s="26"/>
      <c r="WXL5" s="26"/>
      <c r="WXM5" s="26"/>
      <c r="WXN5" s="26"/>
      <c r="WXO5" s="26"/>
      <c r="WXP5" s="26"/>
      <c r="WXQ5" s="26"/>
      <c r="WXR5" s="26"/>
      <c r="WXS5" s="26"/>
      <c r="WXT5" s="26"/>
      <c r="WXU5" s="26"/>
      <c r="WXV5" s="26"/>
      <c r="WXW5" s="26"/>
      <c r="WXX5" s="26"/>
      <c r="WXY5" s="26"/>
      <c r="WXZ5" s="26"/>
      <c r="WYA5" s="26"/>
      <c r="WYB5" s="26"/>
      <c r="WYC5" s="26"/>
      <c r="WYD5" s="26"/>
      <c r="WYE5" s="26"/>
      <c r="WYF5" s="26"/>
      <c r="WYG5" s="26"/>
      <c r="WYH5" s="26"/>
      <c r="WYI5" s="26"/>
      <c r="WYJ5" s="26"/>
      <c r="WYK5" s="26"/>
      <c r="WYL5" s="26"/>
      <c r="WYM5" s="26"/>
      <c r="WYN5" s="26"/>
      <c r="WYO5" s="26"/>
      <c r="WYP5" s="26"/>
      <c r="WYQ5" s="26"/>
      <c r="WYR5" s="26"/>
      <c r="WYS5" s="26"/>
      <c r="WYT5" s="26"/>
      <c r="WYU5" s="26"/>
      <c r="WYV5" s="26"/>
      <c r="WYW5" s="26"/>
      <c r="WYX5" s="26"/>
      <c r="WYY5" s="26"/>
      <c r="WYZ5" s="26"/>
      <c r="WZA5" s="26"/>
      <c r="WZB5" s="26"/>
      <c r="WZC5" s="26"/>
      <c r="WZD5" s="26"/>
      <c r="WZE5" s="26"/>
      <c r="WZF5" s="26"/>
      <c r="WZG5" s="26"/>
      <c r="WZH5" s="26"/>
      <c r="WZI5" s="26"/>
      <c r="WZJ5" s="26"/>
      <c r="WZK5" s="26"/>
      <c r="WZL5" s="26"/>
      <c r="WZM5" s="26"/>
      <c r="WZN5" s="26"/>
      <c r="WZO5" s="26"/>
      <c r="WZP5" s="26"/>
      <c r="WZQ5" s="26"/>
      <c r="WZR5" s="26"/>
      <c r="WZS5" s="26"/>
      <c r="WZT5" s="26"/>
      <c r="WZU5" s="26"/>
      <c r="WZV5" s="26"/>
      <c r="WZW5" s="26"/>
      <c r="WZX5" s="26"/>
      <c r="WZY5" s="26"/>
      <c r="WZZ5" s="26"/>
      <c r="XAA5" s="26"/>
      <c r="XAB5" s="26"/>
      <c r="XAC5" s="26"/>
      <c r="XAD5" s="26"/>
      <c r="XAE5" s="26"/>
      <c r="XAF5" s="26"/>
      <c r="XAG5" s="26"/>
      <c r="XAH5" s="26"/>
      <c r="XAI5" s="26"/>
      <c r="XAJ5" s="26"/>
      <c r="XAK5" s="26"/>
      <c r="XAL5" s="26"/>
      <c r="XAM5" s="26"/>
      <c r="XAN5" s="26"/>
      <c r="XAO5" s="26"/>
      <c r="XAP5" s="26"/>
      <c r="XAQ5" s="26"/>
      <c r="XAR5" s="26"/>
      <c r="XAS5" s="26"/>
      <c r="XAT5" s="26"/>
      <c r="XAU5" s="26"/>
      <c r="XAV5" s="26"/>
      <c r="XAW5" s="26"/>
      <c r="XAX5" s="26"/>
      <c r="XAY5" s="26"/>
      <c r="XAZ5" s="26"/>
      <c r="XBA5" s="26"/>
      <c r="XBB5" s="26"/>
      <c r="XBC5" s="26"/>
      <c r="XBD5" s="26"/>
      <c r="XBE5" s="26"/>
      <c r="XBF5" s="26"/>
      <c r="XBG5" s="26"/>
      <c r="XBH5" s="26"/>
      <c r="XBI5" s="26"/>
      <c r="XBJ5" s="26"/>
      <c r="XBK5" s="26"/>
      <c r="XBL5" s="26"/>
      <c r="XBM5" s="26"/>
      <c r="XBN5" s="26"/>
      <c r="XBO5" s="26"/>
      <c r="XBP5" s="26"/>
      <c r="XBQ5" s="26"/>
      <c r="XBR5" s="26"/>
      <c r="XBS5" s="26"/>
      <c r="XBT5" s="26"/>
      <c r="XBU5" s="26"/>
      <c r="XBV5" s="26"/>
      <c r="XBW5" s="26"/>
      <c r="XBX5" s="26"/>
      <c r="XBY5" s="26"/>
      <c r="XBZ5" s="26"/>
      <c r="XCA5" s="26"/>
      <c r="XCB5" s="26"/>
      <c r="XCC5" s="26"/>
      <c r="XCD5" s="26"/>
      <c r="XCE5" s="26"/>
      <c r="XCF5" s="26"/>
      <c r="XCG5" s="26"/>
      <c r="XCH5" s="26"/>
      <c r="XCI5" s="26"/>
      <c r="XCJ5" s="26"/>
      <c r="XCK5" s="26"/>
      <c r="XCL5" s="26"/>
      <c r="XCM5" s="26"/>
      <c r="XCN5" s="26"/>
      <c r="XCO5" s="26"/>
      <c r="XCP5" s="26"/>
      <c r="XCQ5" s="26"/>
      <c r="XCR5" s="26"/>
      <c r="XCS5" s="26"/>
      <c r="XCT5" s="26"/>
      <c r="XCU5" s="26"/>
      <c r="XCV5" s="26"/>
      <c r="XCW5" s="26"/>
      <c r="XCX5" s="26"/>
      <c r="XCY5" s="26"/>
      <c r="XCZ5" s="26"/>
      <c r="XDA5" s="26"/>
      <c r="XDB5" s="26"/>
      <c r="XDC5" s="26"/>
      <c r="XDD5" s="26"/>
      <c r="XDE5" s="26"/>
      <c r="XDF5" s="26"/>
      <c r="XDG5" s="26"/>
      <c r="XDH5" s="26"/>
      <c r="XDI5" s="26"/>
      <c r="XDJ5" s="26"/>
      <c r="XDK5" s="26"/>
      <c r="XDL5" s="26"/>
      <c r="XDM5" s="26"/>
      <c r="XDN5" s="26"/>
      <c r="XDO5" s="26"/>
      <c r="XDP5" s="26"/>
      <c r="XDQ5" s="26"/>
      <c r="XDR5" s="26"/>
      <c r="XDS5" s="26"/>
      <c r="XDT5" s="26"/>
      <c r="XDU5" s="26"/>
      <c r="XDV5" s="26"/>
      <c r="XDW5" s="26"/>
      <c r="XDX5" s="26"/>
      <c r="XDY5" s="26"/>
      <c r="XDZ5" s="26"/>
      <c r="XEA5" s="26"/>
      <c r="XEB5" s="26"/>
      <c r="XEC5" s="26"/>
      <c r="XED5" s="26"/>
      <c r="XEE5" s="26"/>
      <c r="XEF5" s="26"/>
      <c r="XEG5" s="26"/>
      <c r="XEH5" s="26"/>
      <c r="XEI5" s="26"/>
      <c r="XEJ5" s="26"/>
      <c r="XEK5" s="26"/>
      <c r="XEL5" s="26"/>
      <c r="XEM5" s="26"/>
      <c r="XEN5" s="26"/>
      <c r="XEO5" s="26"/>
      <c r="XEP5" s="26"/>
      <c r="XEQ5" s="26"/>
      <c r="XER5" s="26"/>
      <c r="XES5" s="26"/>
      <c r="XET5" s="26"/>
      <c r="XEU5" s="26"/>
      <c r="XEV5" s="26"/>
      <c r="XEW5" s="26"/>
      <c r="XEX5" s="26"/>
      <c r="XEY5" s="26"/>
      <c r="XEZ5" s="26"/>
      <c r="XFA5" s="26"/>
      <c r="XFB5" s="26"/>
      <c r="XFC5" s="26"/>
      <c r="XFD5" s="26"/>
    </row>
    <row r="6" spans="1:90 16176:16384" ht="63" customHeight="1">
      <c r="A6" s="238" t="s">
        <v>192</v>
      </c>
      <c r="B6" s="68" t="s">
        <v>180</v>
      </c>
      <c r="C6" s="158">
        <v>11622</v>
      </c>
      <c r="D6" s="158">
        <f>IF(OR(E6="",C6=""),"",E6-C6)</f>
        <v>17451</v>
      </c>
      <c r="E6" s="158">
        <v>29073</v>
      </c>
      <c r="F6" s="158">
        <f>IF(OR(G6="",E6=""),"",G6-E6)</f>
        <v>13898</v>
      </c>
      <c r="G6" s="158">
        <v>42971</v>
      </c>
      <c r="H6" s="158">
        <f>IF(OR(J6="",G6=""),"",J6-G6)</f>
        <v>23539</v>
      </c>
      <c r="I6" s="158">
        <f>IF(OR(J6="",E6=""),"",J6-E6)</f>
        <v>37437</v>
      </c>
      <c r="J6" s="158">
        <v>66510</v>
      </c>
      <c r="K6" s="158">
        <v>9909</v>
      </c>
      <c r="L6" s="158">
        <f>IF(OR(M6="",K6=""),"",M6-K6)</f>
        <v>16922</v>
      </c>
      <c r="M6" s="158">
        <v>26831</v>
      </c>
      <c r="N6" s="158">
        <f>IF(OR(O6="",M6=""),"",O6-M6)</f>
        <v>18003</v>
      </c>
      <c r="O6" s="158">
        <v>44834</v>
      </c>
      <c r="P6" s="158">
        <f>IF(OR(R6="",O6=""),"",R6-O6)</f>
        <v>23646</v>
      </c>
      <c r="Q6" s="158">
        <f>IF(OR(R6="",M6=""),"",R6-M6)</f>
        <v>41649</v>
      </c>
      <c r="R6" s="158">
        <v>68480</v>
      </c>
      <c r="S6" s="158">
        <v>13432</v>
      </c>
      <c r="T6" s="158">
        <f>IF(OR(U6="",S6=""),"",U6-S6)</f>
        <v>17608</v>
      </c>
      <c r="U6" s="158">
        <v>31040</v>
      </c>
      <c r="V6" s="158">
        <f>IF(OR(W6="",U6=""),"",W6-U6)</f>
        <v>19626</v>
      </c>
      <c r="W6" s="158">
        <v>50666</v>
      </c>
      <c r="X6" s="158">
        <f>IF(OR(Z6="",W6=""),"",Z6-W6)</f>
        <v>26923</v>
      </c>
      <c r="Y6" s="158">
        <f>IF(OR(Z6="",U6=""),"",Z6-U6)</f>
        <v>46549</v>
      </c>
      <c r="Z6" s="158">
        <v>77589</v>
      </c>
      <c r="AA6" s="158">
        <v>11563</v>
      </c>
      <c r="AB6" s="158">
        <f>IF(OR(AC6="",AA6=""),"",AC6-AA6)</f>
        <v>20127</v>
      </c>
      <c r="AC6" s="158">
        <v>31690</v>
      </c>
      <c r="AD6" s="158">
        <f>IF(OR(AE6="",AC6=""),"",AE6-AC6)</f>
        <v>19965</v>
      </c>
      <c r="AE6" s="158">
        <v>51655</v>
      </c>
      <c r="AF6" s="158">
        <f>IF(OR(AH6="",AE6=""),"",AH6-AE6)</f>
        <v>24988</v>
      </c>
      <c r="AG6" s="158">
        <f>IF(OR(AH6="",AC6=""),"",AH6-AC6)</f>
        <v>44953</v>
      </c>
      <c r="AH6" s="158">
        <v>76643</v>
      </c>
      <c r="AI6" s="158">
        <v>11703</v>
      </c>
      <c r="AJ6" s="158">
        <f>IF(OR(AK6="",AI6=""),"",AK6-AI6)</f>
        <v>18406</v>
      </c>
      <c r="AK6" s="158">
        <v>30109</v>
      </c>
      <c r="AL6" s="158">
        <f>IF(OR(AM6="",AK6=""),"",AM6-AK6)</f>
        <v>18343</v>
      </c>
      <c r="AM6" s="158">
        <v>48452</v>
      </c>
      <c r="AN6" s="158">
        <f>IF(OR(AP6="",AM6=""),"",AP6-AM6)</f>
        <v>22111</v>
      </c>
      <c r="AO6" s="158">
        <f>IF(OR(AP6="",AK6=""),"",AP6-AK6)</f>
        <v>40454</v>
      </c>
      <c r="AP6" s="158">
        <v>70563</v>
      </c>
      <c r="AQ6" s="158">
        <v>12854</v>
      </c>
      <c r="AR6" s="158">
        <f>IF(OR(AS6="",AQ6=""),"",AS6-AQ6)</f>
        <v>16622</v>
      </c>
      <c r="AS6" s="158">
        <v>29476</v>
      </c>
      <c r="AT6" s="158">
        <f>IF(OR(AU6="",AS6=""),"",AU6-AS6)</f>
        <v>23789</v>
      </c>
      <c r="AU6" s="158">
        <v>53265</v>
      </c>
      <c r="AV6" s="158">
        <f>IF(OR(AX6="",AU6=""),"",AX6-AU6)</f>
        <v>31880</v>
      </c>
      <c r="AW6" s="158">
        <f>IF(OR(AX6="",AS6=""),"",AX6-AS6)</f>
        <v>55669</v>
      </c>
      <c r="AX6" s="158">
        <v>85145</v>
      </c>
      <c r="AY6" s="158">
        <v>15596</v>
      </c>
      <c r="AZ6" s="158">
        <f>IF(OR(BA6="",AY6=""),"",BA6-AY6)</f>
        <v>20175</v>
      </c>
      <c r="BA6" s="158">
        <v>35771</v>
      </c>
      <c r="BB6" s="158">
        <f>IF(OR(BC6="",BA6=""),"",BC6-BA6)</f>
        <v>21894</v>
      </c>
      <c r="BC6" s="158">
        <v>57665</v>
      </c>
      <c r="BD6" s="158">
        <f>IF(OR(BF6="",BC6=""),"",BF6-BC6)</f>
        <v>37130</v>
      </c>
      <c r="BE6" s="158">
        <f>IF(OR(BF6="",BA6=""),"",BF6-BA6)</f>
        <v>59024</v>
      </c>
      <c r="BF6" s="158">
        <v>94795</v>
      </c>
      <c r="BG6" s="158">
        <v>18235</v>
      </c>
      <c r="BH6" s="158">
        <f>IF(OR(BI6="",BG6=""),"",BI6-BG6)</f>
        <v>25891</v>
      </c>
      <c r="BI6" s="158">
        <v>44126</v>
      </c>
      <c r="BJ6" s="158">
        <f>IF(OR(BK6="",BI6=""),"",BK6-BI6)</f>
        <v>27332</v>
      </c>
      <c r="BK6" s="158">
        <v>71458</v>
      </c>
      <c r="BL6" s="158">
        <f>IF(OR(BN6="",BK6=""),"",BN6-BK6)</f>
        <v>48555</v>
      </c>
      <c r="BM6" s="158">
        <f>IF(OR(BN6="",BI6=""),"",BN6-BI6)</f>
        <v>75887</v>
      </c>
      <c r="BN6" s="158">
        <v>120013</v>
      </c>
      <c r="BO6" s="158">
        <v>22575</v>
      </c>
      <c r="BP6" s="158">
        <f>IF(OR(BQ6="",BO6=""),"",BQ6-BO6)</f>
        <v>29593</v>
      </c>
      <c r="BQ6" s="158">
        <v>52168</v>
      </c>
      <c r="BR6" s="158">
        <f>IF(OR(BS6="",BQ6=""),"",BS6-BQ6)</f>
        <v>32173</v>
      </c>
      <c r="BS6" s="158">
        <v>84341</v>
      </c>
      <c r="BT6" s="158">
        <f>IF(OR(BV6="",BS6=""),"",BV6-BS6)</f>
        <v>40452</v>
      </c>
      <c r="BU6" s="158">
        <f>IF(OR(BV6="",BQ6=""),"",BV6-BQ6)</f>
        <v>72625</v>
      </c>
      <c r="BV6" s="158">
        <v>124793</v>
      </c>
      <c r="BW6" s="158">
        <v>21361</v>
      </c>
      <c r="BX6" s="158">
        <f>IF(OR(BY6="",BW6=""),"",BY6-BW6)</f>
        <v>26298</v>
      </c>
      <c r="BY6" s="158">
        <v>47659</v>
      </c>
      <c r="BZ6" s="158">
        <f>IF(OR(CA6="",BY6=""),"",CA6-BY6)</f>
        <v>30573</v>
      </c>
      <c r="CA6" s="158">
        <v>78232</v>
      </c>
      <c r="CB6" s="158">
        <f>IF(OR(CD6="",CA6=""),"",CD6-CA6)</f>
        <v>38063</v>
      </c>
      <c r="CC6" s="158">
        <f>IF(OR(CD6="",BY6=""),"",CD6-BY6)</f>
        <v>68636</v>
      </c>
      <c r="CD6" s="158">
        <v>116295</v>
      </c>
      <c r="CE6" s="158">
        <v>19488</v>
      </c>
      <c r="CF6" s="158" t="str">
        <f>IF(OR(CG6="",CE6=""),"",CG6-CE6)</f>
        <v/>
      </c>
      <c r="CG6" s="158"/>
      <c r="CH6" s="158" t="str">
        <f>IF(OR(CI6="",CG6=""),"",CI6-CG6)</f>
        <v/>
      </c>
      <c r="CI6" s="158"/>
      <c r="CJ6" s="158" t="str">
        <f>IF(OR(CL6="",CI6=""),"",CL6-CI6)</f>
        <v/>
      </c>
      <c r="CK6" s="158" t="str">
        <f>IF(OR(CL6="",CG6=""),"",CL6-CG6)</f>
        <v/>
      </c>
      <c r="CL6" s="158"/>
    </row>
    <row r="7" spans="1:90 16176:16384" s="40" customFormat="1" ht="63" customHeight="1">
      <c r="A7" s="239"/>
      <c r="B7" s="68" t="s">
        <v>184</v>
      </c>
      <c r="C7" s="158">
        <v>-1373</v>
      </c>
      <c r="D7" s="158">
        <f>IF(OR(E7="",C7=""),"",E7-C7)</f>
        <v>393</v>
      </c>
      <c r="E7" s="158">
        <v>-980</v>
      </c>
      <c r="F7" s="158">
        <f>IF(OR(G7="",E7=""),"",G7-E7)</f>
        <v>-260</v>
      </c>
      <c r="G7" s="158">
        <v>-1240</v>
      </c>
      <c r="H7" s="158">
        <f>IF(OR(J7="",G7=""),"",J7-G7)</f>
        <v>2511</v>
      </c>
      <c r="I7" s="158">
        <f>IF(OR(J7="",E7=""),"",J7-E7)</f>
        <v>2251</v>
      </c>
      <c r="J7" s="158">
        <v>1271</v>
      </c>
      <c r="K7" s="158">
        <v>-1698</v>
      </c>
      <c r="L7" s="158">
        <f>IF(OR(M7="",K7=""),"",M7-K7)</f>
        <v>149</v>
      </c>
      <c r="M7" s="158">
        <v>-1549</v>
      </c>
      <c r="N7" s="158">
        <f>IF(OR(O7="",M7=""),"",O7-M7)</f>
        <v>856</v>
      </c>
      <c r="O7" s="158">
        <v>-693</v>
      </c>
      <c r="P7" s="158">
        <f>IF(OR(R7="",O7=""),"",R7-O7)</f>
        <v>1759</v>
      </c>
      <c r="Q7" s="158">
        <f>IF(OR(R7="",M7=""),"",R7-M7)</f>
        <v>2615</v>
      </c>
      <c r="R7" s="158">
        <v>1066</v>
      </c>
      <c r="S7" s="158">
        <v>-894</v>
      </c>
      <c r="T7" s="158">
        <f>IF(OR(U7="",S7=""),"",U7-S7)</f>
        <v>789</v>
      </c>
      <c r="U7" s="158">
        <v>-105</v>
      </c>
      <c r="V7" s="158">
        <f>IF(OR(W7="",U7=""),"",W7-U7)</f>
        <v>1453</v>
      </c>
      <c r="W7" s="158">
        <v>1348</v>
      </c>
      <c r="X7" s="158">
        <f>IF(OR(Z7="",W7=""),"",Z7-W7)</f>
        <v>2506</v>
      </c>
      <c r="Y7" s="158">
        <f>IF(OR(Z7="",U7=""),"",Z7-U7)</f>
        <v>3959</v>
      </c>
      <c r="Z7" s="158">
        <v>3854</v>
      </c>
      <c r="AA7" s="158">
        <v>-1308</v>
      </c>
      <c r="AB7" s="158">
        <f>IF(OR(AC7="",AA7=""),"",AC7-AA7)</f>
        <v>872</v>
      </c>
      <c r="AC7" s="158">
        <v>-436</v>
      </c>
      <c r="AD7" s="158">
        <f>IF(OR(AE7="",AC7=""),"",AE7-AC7)</f>
        <v>900</v>
      </c>
      <c r="AE7" s="158">
        <v>464</v>
      </c>
      <c r="AF7" s="158">
        <f>IF(OR(AH7="",AE7=""),"",AH7-AE7)</f>
        <v>2224</v>
      </c>
      <c r="AG7" s="158">
        <f>IF(OR(AH7="",AC7=""),"",AH7-AC7)</f>
        <v>3124</v>
      </c>
      <c r="AH7" s="158">
        <v>2688</v>
      </c>
      <c r="AI7" s="158">
        <v>-1208</v>
      </c>
      <c r="AJ7" s="158">
        <f>IF(OR(AK7="",AI7=""),"",AK7-AI7)</f>
        <v>920</v>
      </c>
      <c r="AK7" s="158">
        <v>-288</v>
      </c>
      <c r="AL7" s="158">
        <f>IF(OR(AM7="",AK7=""),"",AM7-AK7)</f>
        <v>871</v>
      </c>
      <c r="AM7" s="158">
        <v>583</v>
      </c>
      <c r="AN7" s="158">
        <f>IF(OR(AP7="",AM7=""),"",AP7-AM7)</f>
        <v>614</v>
      </c>
      <c r="AO7" s="158">
        <f>IF(OR(AP7="",AK7=""),"",AP7-AK7)</f>
        <v>1485</v>
      </c>
      <c r="AP7" s="158">
        <v>1197</v>
      </c>
      <c r="AQ7" s="158">
        <v>-1192</v>
      </c>
      <c r="AR7" s="158">
        <f>IF(OR(AS7="",AQ7=""),"",AS7-AQ7)</f>
        <v>522</v>
      </c>
      <c r="AS7" s="158">
        <v>-670</v>
      </c>
      <c r="AT7" s="158">
        <f>IF(OR(AU7="",AS7=""),"",AU7-AS7)</f>
        <v>2457</v>
      </c>
      <c r="AU7" s="158">
        <v>1787</v>
      </c>
      <c r="AV7" s="158">
        <f>IF(OR(AX7="",AU7=""),"",AX7-AU7)</f>
        <v>3060</v>
      </c>
      <c r="AW7" s="158">
        <f>IF(OR(AX7="",AS7=""),"",AX7-AS7)</f>
        <v>5517</v>
      </c>
      <c r="AX7" s="158">
        <v>4847</v>
      </c>
      <c r="AY7" s="158">
        <v>-778</v>
      </c>
      <c r="AZ7" s="158">
        <f>IF(OR(BA7="",AY7=""),"",BA7-AY7)</f>
        <v>697</v>
      </c>
      <c r="BA7" s="158">
        <v>-81</v>
      </c>
      <c r="BB7" s="158">
        <f>IF(OR(BC7="",BA7=""),"",BC7-BA7)</f>
        <v>2564</v>
      </c>
      <c r="BC7" s="158">
        <v>2483</v>
      </c>
      <c r="BD7" s="158">
        <f>IF(OR(BF7="",BC7=""),"",BF7-BC7)</f>
        <v>3329</v>
      </c>
      <c r="BE7" s="158">
        <f>IF(OR(BF7="",BA7=""),"",BF7-BA7)</f>
        <v>5893</v>
      </c>
      <c r="BF7" s="158">
        <v>5812</v>
      </c>
      <c r="BG7" s="158">
        <v>-4</v>
      </c>
      <c r="BH7" s="158">
        <f>IF(OR(BI7="",BG7=""),"",BI7-BG7)</f>
        <v>3711</v>
      </c>
      <c r="BI7" s="158">
        <v>3707</v>
      </c>
      <c r="BJ7" s="158">
        <f>IF(OR(BK7="",BI7=""),"",BK7-BI7)</f>
        <v>3631</v>
      </c>
      <c r="BK7" s="158">
        <v>7338</v>
      </c>
      <c r="BL7" s="158">
        <f>IF(OR(BN7="",BK7=""),"",BN7-BK7)</f>
        <v>9507</v>
      </c>
      <c r="BM7" s="158">
        <f>IF(OR(BN7="",BI7=""),"",BN7-BI7)</f>
        <v>13138</v>
      </c>
      <c r="BN7" s="158">
        <v>16845</v>
      </c>
      <c r="BO7" s="158">
        <v>442</v>
      </c>
      <c r="BP7" s="158">
        <f>IF(OR(BQ7="",BO7=""),"",BQ7-BO7)</f>
        <v>3590</v>
      </c>
      <c r="BQ7" s="158">
        <v>4032</v>
      </c>
      <c r="BR7" s="158">
        <f>IF(OR(BS7="",BQ7=""),"",BS7-BQ7)</f>
        <v>5953</v>
      </c>
      <c r="BS7" s="158">
        <v>9985</v>
      </c>
      <c r="BT7" s="158">
        <f>IF(OR(BV7="",BS7=""),"",BV7-BS7)</f>
        <v>5032</v>
      </c>
      <c r="BU7" s="158">
        <f>IF(OR(BV7="",BQ7=""),"",BV7-BQ7)</f>
        <v>10985</v>
      </c>
      <c r="BV7" s="158">
        <v>15017</v>
      </c>
      <c r="BW7" s="158">
        <v>-375</v>
      </c>
      <c r="BX7" s="158">
        <f>IF(OR(BY7="",BW7=""),"",BY7-BW7)</f>
        <v>3120</v>
      </c>
      <c r="BY7" s="158">
        <v>2745</v>
      </c>
      <c r="BZ7" s="158">
        <f>IF(OR(CA7="",BY7=""),"",CA7-BY7)</f>
        <v>4852</v>
      </c>
      <c r="CA7" s="158">
        <v>7597</v>
      </c>
      <c r="CB7" s="158">
        <f>IF(OR(CD7="",CA7=""),"",CD7-CA7)</f>
        <v>5472</v>
      </c>
      <c r="CC7" s="158">
        <f>IF(OR(CD7="",BY7=""),"",CD7-BY7)</f>
        <v>10324</v>
      </c>
      <c r="CD7" s="158">
        <v>13069</v>
      </c>
      <c r="CE7" s="158">
        <v>-271</v>
      </c>
      <c r="CF7" s="158" t="str">
        <f>IF(OR(CG7="",CE7=""),"",CG7-CE7)</f>
        <v/>
      </c>
      <c r="CG7" s="158"/>
      <c r="CH7" s="158" t="str">
        <f>IF(OR(CI7="",CG7=""),"",CI7-CG7)</f>
        <v/>
      </c>
      <c r="CI7" s="158"/>
      <c r="CJ7" s="158" t="str">
        <f>IF(OR(CL7="",CI7=""),"",CL7-CI7)</f>
        <v/>
      </c>
      <c r="CK7" s="158" t="str">
        <f>IF(OR(CL7="",CG7=""),"",CL7-CG7)</f>
        <v/>
      </c>
      <c r="CL7" s="158"/>
      <c r="WXD7" s="26"/>
      <c r="WXE7" s="26"/>
      <c r="WXF7" s="26"/>
      <c r="WXG7" s="26"/>
      <c r="WXH7" s="26"/>
      <c r="WXI7" s="26"/>
      <c r="WXJ7" s="26"/>
      <c r="WXK7" s="26"/>
      <c r="WXL7" s="26"/>
      <c r="WXM7" s="26"/>
      <c r="WXN7" s="26"/>
      <c r="WXO7" s="26"/>
      <c r="WXP7" s="26"/>
      <c r="WXQ7" s="26"/>
      <c r="WXR7" s="26"/>
      <c r="WXS7" s="26"/>
      <c r="WXT7" s="26"/>
      <c r="WXU7" s="26"/>
      <c r="WXV7" s="26"/>
      <c r="WXW7" s="26"/>
      <c r="WXX7" s="26"/>
      <c r="WXY7" s="26"/>
      <c r="WXZ7" s="26"/>
      <c r="WYA7" s="26"/>
      <c r="WYB7" s="26"/>
      <c r="WYC7" s="26"/>
      <c r="WYD7" s="26"/>
      <c r="WYE7" s="26"/>
      <c r="WYF7" s="26"/>
      <c r="WYG7" s="26"/>
      <c r="WYH7" s="26"/>
      <c r="WYI7" s="26"/>
      <c r="WYJ7" s="26"/>
      <c r="WYK7" s="26"/>
      <c r="WYL7" s="26"/>
      <c r="WYM7" s="26"/>
      <c r="WYN7" s="26"/>
      <c r="WYO7" s="26"/>
      <c r="WYP7" s="26"/>
      <c r="WYQ7" s="26"/>
      <c r="WYR7" s="26"/>
      <c r="WYS7" s="26"/>
      <c r="WYT7" s="26"/>
      <c r="WYU7" s="26"/>
      <c r="WYV7" s="26"/>
      <c r="WYW7" s="26"/>
      <c r="WYX7" s="26"/>
      <c r="WYY7" s="26"/>
      <c r="WYZ7" s="26"/>
      <c r="WZA7" s="26"/>
      <c r="WZB7" s="26"/>
      <c r="WZC7" s="26"/>
      <c r="WZD7" s="26"/>
      <c r="WZE7" s="26"/>
      <c r="WZF7" s="26"/>
      <c r="WZG7" s="26"/>
      <c r="WZH7" s="26"/>
      <c r="WZI7" s="26"/>
      <c r="WZJ7" s="26"/>
      <c r="WZK7" s="26"/>
      <c r="WZL7" s="26"/>
      <c r="WZM7" s="26"/>
      <c r="WZN7" s="26"/>
      <c r="WZO7" s="26"/>
      <c r="WZP7" s="26"/>
      <c r="WZQ7" s="26"/>
      <c r="WZR7" s="26"/>
      <c r="WZS7" s="26"/>
      <c r="WZT7" s="26"/>
      <c r="WZU7" s="26"/>
      <c r="WZV7" s="26"/>
      <c r="WZW7" s="26"/>
      <c r="WZX7" s="26"/>
      <c r="WZY7" s="26"/>
      <c r="WZZ7" s="26"/>
      <c r="XAA7" s="26"/>
      <c r="XAB7" s="26"/>
      <c r="XAC7" s="26"/>
      <c r="XAD7" s="26"/>
      <c r="XAE7" s="26"/>
      <c r="XAF7" s="26"/>
      <c r="XAG7" s="26"/>
      <c r="XAH7" s="26"/>
      <c r="XAI7" s="26"/>
      <c r="XAJ7" s="26"/>
      <c r="XAK7" s="26"/>
      <c r="XAL7" s="26"/>
      <c r="XAM7" s="26"/>
      <c r="XAN7" s="26"/>
      <c r="XAO7" s="26"/>
      <c r="XAP7" s="26"/>
      <c r="XAQ7" s="26"/>
      <c r="XAR7" s="26"/>
      <c r="XAS7" s="26"/>
      <c r="XAT7" s="26"/>
      <c r="XAU7" s="26"/>
      <c r="XAV7" s="26"/>
      <c r="XAW7" s="26"/>
      <c r="XAX7" s="26"/>
      <c r="XAY7" s="26"/>
      <c r="XAZ7" s="26"/>
      <c r="XBA7" s="26"/>
      <c r="XBB7" s="26"/>
      <c r="XBC7" s="26"/>
      <c r="XBD7" s="26"/>
      <c r="XBE7" s="26"/>
      <c r="XBF7" s="26"/>
      <c r="XBG7" s="26"/>
      <c r="XBH7" s="26"/>
      <c r="XBI7" s="26"/>
      <c r="XBJ7" s="26"/>
      <c r="XBK7" s="26"/>
      <c r="XBL7" s="26"/>
      <c r="XBM7" s="26"/>
      <c r="XBN7" s="26"/>
      <c r="XBO7" s="26"/>
      <c r="XBP7" s="26"/>
      <c r="XBQ7" s="26"/>
      <c r="XBR7" s="26"/>
      <c r="XBS7" s="26"/>
      <c r="XBT7" s="26"/>
      <c r="XBU7" s="26"/>
      <c r="XBV7" s="26"/>
      <c r="XBW7" s="26"/>
      <c r="XBX7" s="26"/>
      <c r="XBY7" s="26"/>
      <c r="XBZ7" s="26"/>
      <c r="XCA7" s="26"/>
      <c r="XCB7" s="26"/>
      <c r="XCC7" s="26"/>
      <c r="XCD7" s="26"/>
      <c r="XCE7" s="26"/>
      <c r="XCF7" s="26"/>
      <c r="XCG7" s="26"/>
      <c r="XCH7" s="26"/>
      <c r="XCI7" s="26"/>
      <c r="XCJ7" s="26"/>
      <c r="XCK7" s="26"/>
      <c r="XCL7" s="26"/>
      <c r="XCM7" s="26"/>
      <c r="XCN7" s="26"/>
      <c r="XCO7" s="26"/>
      <c r="XCP7" s="26"/>
      <c r="XCQ7" s="26"/>
      <c r="XCR7" s="26"/>
      <c r="XCS7" s="26"/>
      <c r="XCT7" s="26"/>
      <c r="XCU7" s="26"/>
      <c r="XCV7" s="26"/>
      <c r="XCW7" s="26"/>
      <c r="XCX7" s="26"/>
      <c r="XCY7" s="26"/>
      <c r="XCZ7" s="26"/>
      <c r="XDA7" s="26"/>
      <c r="XDB7" s="26"/>
      <c r="XDC7" s="26"/>
      <c r="XDD7" s="26"/>
      <c r="XDE7" s="26"/>
      <c r="XDF7" s="26"/>
      <c r="XDG7" s="26"/>
      <c r="XDH7" s="26"/>
      <c r="XDI7" s="26"/>
      <c r="XDJ7" s="26"/>
      <c r="XDK7" s="26"/>
      <c r="XDL7" s="26"/>
      <c r="XDM7" s="26"/>
      <c r="XDN7" s="26"/>
      <c r="XDO7" s="26"/>
      <c r="XDP7" s="26"/>
      <c r="XDQ7" s="26"/>
      <c r="XDR7" s="26"/>
      <c r="XDS7" s="26"/>
      <c r="XDT7" s="26"/>
      <c r="XDU7" s="26"/>
      <c r="XDV7" s="26"/>
      <c r="XDW7" s="26"/>
      <c r="XDX7" s="26"/>
      <c r="XDY7" s="26"/>
      <c r="XDZ7" s="26"/>
      <c r="XEA7" s="26"/>
      <c r="XEB7" s="26"/>
      <c r="XEC7" s="26"/>
      <c r="XED7" s="26"/>
      <c r="XEE7" s="26"/>
      <c r="XEF7" s="26"/>
      <c r="XEG7" s="26"/>
      <c r="XEH7" s="26"/>
      <c r="XEI7" s="26"/>
      <c r="XEJ7" s="26"/>
      <c r="XEK7" s="26"/>
      <c r="XEL7" s="26"/>
      <c r="XEM7" s="26"/>
      <c r="XEN7" s="26"/>
      <c r="XEO7" s="26"/>
      <c r="XEP7" s="26"/>
      <c r="XEQ7" s="26"/>
      <c r="XER7" s="26"/>
      <c r="XES7" s="26"/>
      <c r="XET7" s="26"/>
      <c r="XEU7" s="26"/>
      <c r="XEV7" s="26"/>
      <c r="XEW7" s="26"/>
      <c r="XEX7" s="26"/>
      <c r="XEY7" s="26"/>
      <c r="XEZ7" s="26"/>
      <c r="XFA7" s="26"/>
      <c r="XFB7" s="26"/>
      <c r="XFC7" s="26"/>
      <c r="XFD7" s="26"/>
    </row>
    <row r="8" spans="1:90 16176:16384" s="40" customFormat="1" ht="63" customHeight="1">
      <c r="A8" s="239"/>
      <c r="B8" s="68" t="s">
        <v>609</v>
      </c>
      <c r="C8" s="164">
        <f>IFERROR(IF(OR(C7="",C6=""),"",C7/C6),"")</f>
        <v>-0.11813801411116848</v>
      </c>
      <c r="D8" s="164">
        <f>IFERROR(IF(OR(D7="",D6=""),"",D7/D6),"")</f>
        <v>2.2520199415506276E-2</v>
      </c>
      <c r="E8" s="164">
        <f>IFERROR(IF(OR(E7="",E6=""),"",E7/E6),"")</f>
        <v>-3.3708251642417364E-2</v>
      </c>
      <c r="F8" s="164">
        <f>IFERROR(IF(OR(F7="",F6=""),"",F7/F6),"")</f>
        <v>-1.870772773060872E-2</v>
      </c>
      <c r="G8" s="164">
        <f>IFERROR(IF(OR(G7="",G6=""),"",G7/G6),"")</f>
        <v>-2.8856670777966536E-2</v>
      </c>
      <c r="H8" s="164">
        <f>IFERROR(IF(OR(H7="",H6=""),"",H7/H6),"")</f>
        <v>0.10667403033263945</v>
      </c>
      <c r="I8" s="164">
        <f>IFERROR(IF(OR(I7="",I6=""),"",I7/I6),"")</f>
        <v>6.0127681171034002E-2</v>
      </c>
      <c r="J8" s="164">
        <f>IFERROR(IF(OR(J7="",J6=""),"",J7/J6),"")</f>
        <v>1.9109908284468503E-2</v>
      </c>
      <c r="K8" s="164">
        <f>IFERROR(IF(OR(K7="",K6=""),"",K7/K6),"")</f>
        <v>-0.17135937026945203</v>
      </c>
      <c r="L8" s="164">
        <f>IFERROR(IF(OR(L7="",L6=""),"",L7/L6),"")</f>
        <v>8.8051057794586926E-3</v>
      </c>
      <c r="M8" s="164">
        <f>IFERROR(IF(OR(M7="",M6=""),"",M7/M6),"")</f>
        <v>-5.773172822481458E-2</v>
      </c>
      <c r="N8" s="164">
        <f>IFERROR(IF(OR(N7="",N6=""),"",N7/N6),"")</f>
        <v>4.7547630950397157E-2</v>
      </c>
      <c r="O8" s="164">
        <f>IFERROR(IF(OR(O7="",O6=""),"",O7/O6),"")</f>
        <v>-1.5457019226479903E-2</v>
      </c>
      <c r="P8" s="164">
        <f>IFERROR(IF(OR(P7="",P6=""),"",P7/P6),"")</f>
        <v>7.4388902985705829E-2</v>
      </c>
      <c r="Q8" s="164">
        <f>IFERROR(IF(OR(Q7="",Q6=""),"",Q7/Q6),"")</f>
        <v>6.2786621527527675E-2</v>
      </c>
      <c r="R8" s="164">
        <f>IFERROR(IF(OR(R7="",R6=""),"",R7/R6),"")</f>
        <v>1.5566588785046728E-2</v>
      </c>
      <c r="S8" s="164">
        <f>IFERROR(IF(OR(S7="",S6=""),"",S7/S6),"")</f>
        <v>-6.6557474687313878E-2</v>
      </c>
      <c r="T8" s="164">
        <f>IFERROR(IF(OR(T7="",T6=""),"",T7/T6),"")</f>
        <v>4.4809177646524305E-2</v>
      </c>
      <c r="U8" s="164">
        <f>IFERROR(IF(OR(U7="",U6=""),"",U7/U6),"")</f>
        <v>-3.3827319587628867E-3</v>
      </c>
      <c r="V8" s="164">
        <f>IFERROR(IF(OR(V7="",V6=""),"",V7/V6),"")</f>
        <v>7.4034444104758998E-2</v>
      </c>
      <c r="W8" s="164">
        <f>IFERROR(IF(OR(W7="",W6=""),"",W7/W6),"")</f>
        <v>2.6605613231753051E-2</v>
      </c>
      <c r="X8" s="164">
        <f>IFERROR(IF(OR(X7="",X6=""),"",X7/X6),"")</f>
        <v>9.3080265943616985E-2</v>
      </c>
      <c r="Y8" s="164">
        <f>IFERROR(IF(OR(Y7="",Y6=""),"",Y7/Y6),"")</f>
        <v>8.5050162194676579E-2</v>
      </c>
      <c r="Z8" s="164">
        <f>IFERROR(IF(OR(Z7="",Z6=""),"",Z7/Z6),"")</f>
        <v>4.9671989586152675E-2</v>
      </c>
      <c r="AA8" s="164">
        <f>IFERROR(IF(OR(AA7="",AA6=""),"",AA7/AA6),"")</f>
        <v>-0.1131194326731817</v>
      </c>
      <c r="AB8" s="164">
        <f>IFERROR(IF(OR(AB7="",AB6=""),"",AB7/AB6),"")</f>
        <v>4.3324886967754758E-2</v>
      </c>
      <c r="AC8" s="164">
        <f>IFERROR(IF(OR(AC7="",AC6=""),"",AC7/AC6),"")</f>
        <v>-1.3758283370148311E-2</v>
      </c>
      <c r="AD8" s="164">
        <f>IFERROR(IF(OR(AD7="",AD6=""),"",AD7/AD6),"")</f>
        <v>4.5078888054094664E-2</v>
      </c>
      <c r="AE8" s="164">
        <f>IFERROR(IF(OR(AE7="",AE6=""),"",AE7/AE6),"")</f>
        <v>8.9826735069209185E-3</v>
      </c>
      <c r="AF8" s="164">
        <f>IFERROR(IF(OR(AF7="",AF6=""),"",AF7/AF6),"")</f>
        <v>8.9002721306226995E-2</v>
      </c>
      <c r="AG8" s="164">
        <f>IFERROR(IF(OR(AG7="",AG6=""),"",AG7/AG6),"")</f>
        <v>6.9494805685938646E-2</v>
      </c>
      <c r="AH8" s="164">
        <f>IFERROR(IF(OR(AH7="",AH6=""),"",AH7/AH6),"")</f>
        <v>3.5071696045300943E-2</v>
      </c>
      <c r="AI8" s="164">
        <f>IFERROR(IF(OR(AI7="",AI6=""),"",AI7/AI6),"")</f>
        <v>-0.10322139622319064</v>
      </c>
      <c r="AJ8" s="164">
        <f>IFERROR(IF(OR(AJ7="",AJ6=""),"",AJ7/AJ6),"")</f>
        <v>4.9983700967075953E-2</v>
      </c>
      <c r="AK8" s="164">
        <f>IFERROR(IF(OR(AK7="",AK6=""),"",AK7/AK6),"")</f>
        <v>-9.5652462718788401E-3</v>
      </c>
      <c r="AL8" s="164">
        <f>IFERROR(IF(OR(AL7="",AL6=""),"",AL7/AL6),"")</f>
        <v>4.7484053862508861E-2</v>
      </c>
      <c r="AM8" s="164">
        <f>IFERROR(IF(OR(AM7="",AM6=""),"",AM7/AM6),"")</f>
        <v>1.2032527037067614E-2</v>
      </c>
      <c r="AN8" s="164">
        <f>IFERROR(IF(OR(AN7="",AN6=""),"",AN7/AN6),"")</f>
        <v>2.7768983763737508E-2</v>
      </c>
      <c r="AO8" s="164">
        <f>IFERROR(IF(OR(AO7="",AO6=""),"",AO7/AO6),"")</f>
        <v>3.670836011272062E-2</v>
      </c>
      <c r="AP8" s="164">
        <f>IFERROR(IF(OR(AP7="",AP6=""),"",AP7/AP6),"")</f>
        <v>1.6963564474299562E-2</v>
      </c>
      <c r="AQ8" s="164">
        <f>IFERROR(IF(OR(AQ7="",AQ6=""),"",AQ7/AQ6),"")</f>
        <v>-9.2733779368290026E-2</v>
      </c>
      <c r="AR8" s="164">
        <f>IFERROR(IF(OR(AR7="",AR6=""),"",AR7/AR6),"")</f>
        <v>3.140416315726146E-2</v>
      </c>
      <c r="AS8" s="164">
        <f>IFERROR(IF(OR(AS7="",AS6=""),"",AS7/AS6),"")</f>
        <v>-2.2730356900529245E-2</v>
      </c>
      <c r="AT8" s="164">
        <f>IFERROR(IF(OR(AT7="",AT6=""),"",AT7/AT6),"")</f>
        <v>0.10328302997183572</v>
      </c>
      <c r="AU8" s="164">
        <f>IFERROR(IF(OR(AU7="",AU6=""),"",AU7/AU6),"")</f>
        <v>3.354923495728903E-2</v>
      </c>
      <c r="AV8" s="164">
        <f>IFERROR(IF(OR(AV7="",AV6=""),"",AV7/AV6),"")</f>
        <v>9.5984943538268502E-2</v>
      </c>
      <c r="AW8" s="164">
        <f>IFERROR(IF(OR(AW7="",AW6=""),"",AW7/AW6),"")</f>
        <v>9.9103630386750255E-2</v>
      </c>
      <c r="AX8" s="164">
        <f>IFERROR(IF(OR(AX7="",AX6=""),"",AX7/AX6),"")</f>
        <v>5.6926419637089672E-2</v>
      </c>
      <c r="AY8" s="164">
        <f>IFERROR(IF(OR(AY7="",AY6=""),"",AY7/AY6),"")</f>
        <v>-4.9884585791228522E-2</v>
      </c>
      <c r="AZ8" s="164">
        <f>IFERROR(IF(OR(AZ7="",AZ6=""),"",AZ7/AZ6),"")</f>
        <v>3.4547707558859976E-2</v>
      </c>
      <c r="BA8" s="164">
        <f>IFERROR(IF(OR(BA7="",BA6=""),"",BA7/BA6),"")</f>
        <v>-2.2644041262475188E-3</v>
      </c>
      <c r="BB8" s="164">
        <f>IFERROR(IF(OR(BB7="",BB6=""),"",BB7/BB6),"")</f>
        <v>0.11710971042294692</v>
      </c>
      <c r="BC8" s="164">
        <f>IFERROR(IF(OR(BC7="",BC6=""),"",BC7/BC6),"")</f>
        <v>4.3059047949362696E-2</v>
      </c>
      <c r="BD8" s="164">
        <f>IFERROR(IF(OR(BD7="",BD6=""),"",BD7/BD6),"")</f>
        <v>8.9657958524104492E-2</v>
      </c>
      <c r="BE8" s="164">
        <f>IFERROR(IF(OR(BE7="",BE6=""),"",BE7/BE6),"")</f>
        <v>9.9840742748712394E-2</v>
      </c>
      <c r="BF8" s="164">
        <f>IFERROR(IF(OR(BF7="",BF6=""),"",BF7/BF6),"")</f>
        <v>6.1311250593385727E-2</v>
      </c>
      <c r="BG8" s="164">
        <f>IFERROR(IF(OR(BG7="",BG6=""),"",BG7/BG6),"")</f>
        <v>-2.1935837674801206E-4</v>
      </c>
      <c r="BH8" s="164">
        <f>IFERROR(IF(OR(BH7="",BH6=""),"",BH7/BH6),"")</f>
        <v>0.14333165965007144</v>
      </c>
      <c r="BI8" s="164">
        <f>IFERROR(IF(OR(BI7="",BI6=""),"",BI7/BI6),"")</f>
        <v>8.4009427548384169E-2</v>
      </c>
      <c r="BJ8" s="164">
        <f>IFERROR(IF(OR(BJ7="",BJ6=""),"",BJ7/BJ6),"")</f>
        <v>0.13284794380213669</v>
      </c>
      <c r="BK8" s="164">
        <f>IFERROR(IF(OR(BK7="",BK6=""),"",BK7/BK6),"")</f>
        <v>0.10268969184695906</v>
      </c>
      <c r="BL8" s="164">
        <f>IFERROR(IF(OR(BL7="",BL6=""),"",BL7/BL6),"")</f>
        <v>0.19579857893110905</v>
      </c>
      <c r="BM8" s="164">
        <f>IFERROR(IF(OR(BM7="",BM6=""),"",BM7/BM6),"")</f>
        <v>0.17312583182890351</v>
      </c>
      <c r="BN8" s="164">
        <f>IFERROR(IF(OR(BN7="",BN6=""),"",BN7/BN6),"")</f>
        <v>0.14035979435561147</v>
      </c>
      <c r="BO8" s="164">
        <f>IFERROR(IF(OR(BO7="",BO6=""),"",BO7/BO6),"")</f>
        <v>1.9579180509413069E-2</v>
      </c>
      <c r="BP8" s="164">
        <f>IFERROR(IF(OR(BP7="",BP6=""),"",BP7/BP6),"")</f>
        <v>0.12131247254418275</v>
      </c>
      <c r="BQ8" s="164">
        <f>IFERROR(IF(OR(BQ7="",BQ6=""),"",BQ7/BQ6),"")</f>
        <v>7.7288759392731179E-2</v>
      </c>
      <c r="BR8" s="164">
        <f>IFERROR(IF(OR(BR7="",BR6=""),"",BR7/BR6),"")</f>
        <v>0.1850309265533211</v>
      </c>
      <c r="BS8" s="164">
        <f>IFERROR(IF(OR(BS7="",BS6=""),"",BS7/BS6),"")</f>
        <v>0.11838844690008418</v>
      </c>
      <c r="BT8" s="164">
        <f>IFERROR(IF(OR(BT7="",BT6=""),"",BT7/BT6),"")</f>
        <v>0.12439434391377435</v>
      </c>
      <c r="BU8" s="164">
        <f>IFERROR(IF(OR(BU7="",BU6=""),"",BU7/BU6),"")</f>
        <v>0.1512564543889845</v>
      </c>
      <c r="BV8" s="164">
        <f>IFERROR(IF(OR(BV7="",BV6=""),"",BV7/BV6),"")</f>
        <v>0.12033527521575729</v>
      </c>
      <c r="BW8" s="164">
        <f>IFERROR(IF(OR(BW7="",BW6=""),"",BW7/BW6),"")</f>
        <v>-1.7555357895229624E-2</v>
      </c>
      <c r="BX8" s="164">
        <f>IFERROR(IF(OR(BX7="",BX6=""),"",BX7/BX6),"")</f>
        <v>0.11864020077572439</v>
      </c>
      <c r="BY8" s="164">
        <f>IFERROR(IF(OR(BY7="",BY6=""),"",BY7/BY6),"")</f>
        <v>5.7596676388510043E-2</v>
      </c>
      <c r="BZ8" s="164">
        <f>IFERROR(IF(OR(BZ7="",BZ6=""),"",BZ7/BZ6),"")</f>
        <v>0.15870212278808099</v>
      </c>
      <c r="CA8" s="164">
        <f>IFERROR(IF(OR(CA7="",CA6=""),"",CA7/CA6),"")</f>
        <v>9.7108600061355965E-2</v>
      </c>
      <c r="CB8" s="164">
        <f>IFERROR(IF(OR(CB7="",CB6=""),"",CB7/CB6),"")</f>
        <v>0.1437616583033392</v>
      </c>
      <c r="CC8" s="164">
        <f>IFERROR(IF(OR(CC7="",CC6=""),"",CC7/CC6),"")</f>
        <v>0.15041669094935603</v>
      </c>
      <c r="CD8" s="164">
        <f>IFERROR(IF(OR(CD7="",CD6=""),"",CD7/CD6),"")</f>
        <v>0.11237800421342276</v>
      </c>
      <c r="CE8" s="164">
        <f>IFERROR(IF(OR(CE7="",CE6=""),"",CE7/CE6),"")</f>
        <v>-1.3905993431855501E-2</v>
      </c>
      <c r="CF8" s="164" t="str">
        <f>IFERROR(IF(OR(CF7="",CF6=""),"",CF7/CF6),"")</f>
        <v/>
      </c>
      <c r="CG8" s="164" t="str">
        <f>IFERROR(IF(OR(CG7="",CG6=""),"",CG7/CG6),"")</f>
        <v/>
      </c>
      <c r="CH8" s="164" t="str">
        <f>IFERROR(IF(OR(CH7="",CH6=""),"",CH7/CH6),"")</f>
        <v/>
      </c>
      <c r="CI8" s="164" t="str">
        <f>IFERROR(IF(OR(CI7="",CI6=""),"",CI7/CI6),"")</f>
        <v/>
      </c>
      <c r="CJ8" s="164" t="str">
        <f>IFERROR(IF(OR(CJ7="",CJ6=""),"",CJ7/CJ6),"")</f>
        <v/>
      </c>
      <c r="CK8" s="164" t="str">
        <f>IFERROR(IF(OR(CK7="",CK6=""),"",CK7/CK6),"")</f>
        <v/>
      </c>
      <c r="CL8" s="164" t="str">
        <f>IFERROR(IF(OR(CL7="",CL6=""),"",CL7/CL6),"")</f>
        <v/>
      </c>
      <c r="WXD8" s="26"/>
      <c r="WXE8" s="26"/>
      <c r="WXF8" s="26"/>
      <c r="WXG8" s="26"/>
      <c r="WXH8" s="26"/>
      <c r="WXI8" s="26"/>
      <c r="WXJ8" s="26"/>
      <c r="WXK8" s="26"/>
      <c r="WXL8" s="26"/>
      <c r="WXM8" s="26"/>
      <c r="WXN8" s="26"/>
      <c r="WXO8" s="26"/>
      <c r="WXP8" s="26"/>
      <c r="WXQ8" s="26"/>
      <c r="WXR8" s="26"/>
      <c r="WXS8" s="26"/>
      <c r="WXT8" s="26"/>
      <c r="WXU8" s="26"/>
      <c r="WXV8" s="26"/>
      <c r="WXW8" s="26"/>
      <c r="WXX8" s="26"/>
      <c r="WXY8" s="26"/>
      <c r="WXZ8" s="26"/>
      <c r="WYA8" s="26"/>
      <c r="WYB8" s="26"/>
      <c r="WYC8" s="26"/>
      <c r="WYD8" s="26"/>
      <c r="WYE8" s="26"/>
      <c r="WYF8" s="26"/>
      <c r="WYG8" s="26"/>
      <c r="WYH8" s="26"/>
      <c r="WYI8" s="26"/>
      <c r="WYJ8" s="26"/>
      <c r="WYK8" s="26"/>
      <c r="WYL8" s="26"/>
      <c r="WYM8" s="26"/>
      <c r="WYN8" s="26"/>
      <c r="WYO8" s="26"/>
      <c r="WYP8" s="26"/>
      <c r="WYQ8" s="26"/>
      <c r="WYR8" s="26"/>
      <c r="WYS8" s="26"/>
      <c r="WYT8" s="26"/>
      <c r="WYU8" s="26"/>
      <c r="WYV8" s="26"/>
      <c r="WYW8" s="26"/>
      <c r="WYX8" s="26"/>
      <c r="WYY8" s="26"/>
      <c r="WYZ8" s="26"/>
      <c r="WZA8" s="26"/>
      <c r="WZB8" s="26"/>
      <c r="WZC8" s="26"/>
      <c r="WZD8" s="26"/>
      <c r="WZE8" s="26"/>
      <c r="WZF8" s="26"/>
      <c r="WZG8" s="26"/>
      <c r="WZH8" s="26"/>
      <c r="WZI8" s="26"/>
      <c r="WZJ8" s="26"/>
      <c r="WZK8" s="26"/>
      <c r="WZL8" s="26"/>
      <c r="WZM8" s="26"/>
      <c r="WZN8" s="26"/>
      <c r="WZO8" s="26"/>
      <c r="WZP8" s="26"/>
      <c r="WZQ8" s="26"/>
      <c r="WZR8" s="26"/>
      <c r="WZS8" s="26"/>
      <c r="WZT8" s="26"/>
      <c r="WZU8" s="26"/>
      <c r="WZV8" s="26"/>
      <c r="WZW8" s="26"/>
      <c r="WZX8" s="26"/>
      <c r="WZY8" s="26"/>
      <c r="WZZ8" s="26"/>
      <c r="XAA8" s="26"/>
      <c r="XAB8" s="26"/>
      <c r="XAC8" s="26"/>
      <c r="XAD8" s="26"/>
      <c r="XAE8" s="26"/>
      <c r="XAF8" s="26"/>
      <c r="XAG8" s="26"/>
      <c r="XAH8" s="26"/>
      <c r="XAI8" s="26"/>
      <c r="XAJ8" s="26"/>
      <c r="XAK8" s="26"/>
      <c r="XAL8" s="26"/>
      <c r="XAM8" s="26"/>
      <c r="XAN8" s="26"/>
      <c r="XAO8" s="26"/>
      <c r="XAP8" s="26"/>
      <c r="XAQ8" s="26"/>
      <c r="XAR8" s="26"/>
      <c r="XAS8" s="26"/>
      <c r="XAT8" s="26"/>
      <c r="XAU8" s="26"/>
      <c r="XAV8" s="26"/>
      <c r="XAW8" s="26"/>
      <c r="XAX8" s="26"/>
      <c r="XAY8" s="26"/>
      <c r="XAZ8" s="26"/>
      <c r="XBA8" s="26"/>
      <c r="XBB8" s="26"/>
      <c r="XBC8" s="26"/>
      <c r="XBD8" s="26"/>
      <c r="XBE8" s="26"/>
      <c r="XBF8" s="26"/>
      <c r="XBG8" s="26"/>
      <c r="XBH8" s="26"/>
      <c r="XBI8" s="26"/>
      <c r="XBJ8" s="26"/>
      <c r="XBK8" s="26"/>
      <c r="XBL8" s="26"/>
      <c r="XBM8" s="26"/>
      <c r="XBN8" s="26"/>
      <c r="XBO8" s="26"/>
      <c r="XBP8" s="26"/>
      <c r="XBQ8" s="26"/>
      <c r="XBR8" s="26"/>
      <c r="XBS8" s="26"/>
      <c r="XBT8" s="26"/>
      <c r="XBU8" s="26"/>
      <c r="XBV8" s="26"/>
      <c r="XBW8" s="26"/>
      <c r="XBX8" s="26"/>
      <c r="XBY8" s="26"/>
      <c r="XBZ8" s="26"/>
      <c r="XCA8" s="26"/>
      <c r="XCB8" s="26"/>
      <c r="XCC8" s="26"/>
      <c r="XCD8" s="26"/>
      <c r="XCE8" s="26"/>
      <c r="XCF8" s="26"/>
      <c r="XCG8" s="26"/>
      <c r="XCH8" s="26"/>
      <c r="XCI8" s="26"/>
      <c r="XCJ8" s="26"/>
      <c r="XCK8" s="26"/>
      <c r="XCL8" s="26"/>
      <c r="XCM8" s="26"/>
      <c r="XCN8" s="26"/>
      <c r="XCO8" s="26"/>
      <c r="XCP8" s="26"/>
      <c r="XCQ8" s="26"/>
      <c r="XCR8" s="26"/>
      <c r="XCS8" s="26"/>
      <c r="XCT8" s="26"/>
      <c r="XCU8" s="26"/>
      <c r="XCV8" s="26"/>
      <c r="XCW8" s="26"/>
      <c r="XCX8" s="26"/>
      <c r="XCY8" s="26"/>
      <c r="XCZ8" s="26"/>
      <c r="XDA8" s="26"/>
      <c r="XDB8" s="26"/>
      <c r="XDC8" s="26"/>
      <c r="XDD8" s="26"/>
      <c r="XDE8" s="26"/>
      <c r="XDF8" s="26"/>
      <c r="XDG8" s="26"/>
      <c r="XDH8" s="26"/>
      <c r="XDI8" s="26"/>
      <c r="XDJ8" s="26"/>
      <c r="XDK8" s="26"/>
      <c r="XDL8" s="26"/>
      <c r="XDM8" s="26"/>
      <c r="XDN8" s="26"/>
      <c r="XDO8" s="26"/>
      <c r="XDP8" s="26"/>
      <c r="XDQ8" s="26"/>
      <c r="XDR8" s="26"/>
      <c r="XDS8" s="26"/>
      <c r="XDT8" s="26"/>
      <c r="XDU8" s="26"/>
      <c r="XDV8" s="26"/>
      <c r="XDW8" s="26"/>
      <c r="XDX8" s="26"/>
      <c r="XDY8" s="26"/>
      <c r="XDZ8" s="26"/>
      <c r="XEA8" s="26"/>
      <c r="XEB8" s="26"/>
      <c r="XEC8" s="26"/>
      <c r="XED8" s="26"/>
      <c r="XEE8" s="26"/>
      <c r="XEF8" s="26"/>
      <c r="XEG8" s="26"/>
      <c r="XEH8" s="26"/>
      <c r="XEI8" s="26"/>
      <c r="XEJ8" s="26"/>
      <c r="XEK8" s="26"/>
      <c r="XEL8" s="26"/>
      <c r="XEM8" s="26"/>
      <c r="XEN8" s="26"/>
      <c r="XEO8" s="26"/>
      <c r="XEP8" s="26"/>
      <c r="XEQ8" s="26"/>
      <c r="XER8" s="26"/>
      <c r="XES8" s="26"/>
      <c r="XET8" s="26"/>
      <c r="XEU8" s="26"/>
      <c r="XEV8" s="26"/>
      <c r="XEW8" s="26"/>
      <c r="XEX8" s="26"/>
      <c r="XEY8" s="26"/>
      <c r="XEZ8" s="26"/>
      <c r="XFA8" s="26"/>
      <c r="XFB8" s="26"/>
      <c r="XFC8" s="26"/>
      <c r="XFD8" s="26"/>
    </row>
    <row r="9" spans="1:90 16176:16384" ht="63" customHeight="1">
      <c r="A9" s="238" t="s">
        <v>193</v>
      </c>
      <c r="B9" s="68" t="s">
        <v>180</v>
      </c>
      <c r="C9" s="158">
        <v>2636</v>
      </c>
      <c r="D9" s="158">
        <f>IF(OR(E9="",C9=""),"",E9-C9)</f>
        <v>3463</v>
      </c>
      <c r="E9" s="158">
        <v>6099</v>
      </c>
      <c r="F9" s="158">
        <f>IF(OR(G9="",E9=""),"",G9-E9)</f>
        <v>1681</v>
      </c>
      <c r="G9" s="158">
        <v>7780</v>
      </c>
      <c r="H9" s="158">
        <f>IF(OR(J9="",G9=""),"",J9-G9)</f>
        <v>3784</v>
      </c>
      <c r="I9" s="158">
        <f>IF(OR(J9="",E9=""),"",J9-E9)</f>
        <v>5465</v>
      </c>
      <c r="J9" s="158">
        <v>11564</v>
      </c>
      <c r="K9" s="158">
        <v>1823</v>
      </c>
      <c r="L9" s="158">
        <f>IF(OR(M9="",K9=""),"",M9-K9)</f>
        <v>3484</v>
      </c>
      <c r="M9" s="158">
        <v>5307</v>
      </c>
      <c r="N9" s="158">
        <f>IF(OR(O9="",M9=""),"",O9-M9)</f>
        <v>4112</v>
      </c>
      <c r="O9" s="158">
        <v>9419</v>
      </c>
      <c r="P9" s="158">
        <f>IF(OR(R9="",O9=""),"",R9-O9)</f>
        <v>7288</v>
      </c>
      <c r="Q9" s="158">
        <f>IF(OR(R9="",M9=""),"",R9-M9)</f>
        <v>11400</v>
      </c>
      <c r="R9" s="158">
        <v>16707</v>
      </c>
      <c r="S9" s="158">
        <v>2247</v>
      </c>
      <c r="T9" s="158">
        <f>IF(OR(U9="",S9=""),"",U9-S9)</f>
        <v>5120</v>
      </c>
      <c r="U9" s="158">
        <v>7367</v>
      </c>
      <c r="V9" s="158">
        <f>IF(OR(W9="",U9=""),"",W9-U9)</f>
        <v>2953</v>
      </c>
      <c r="W9" s="158">
        <v>10320</v>
      </c>
      <c r="X9" s="158">
        <f>IF(OR(Z9="",W9=""),"",Z9-W9)</f>
        <v>6286</v>
      </c>
      <c r="Y9" s="158">
        <f>IF(OR(Z9="",U9=""),"",Z9-U9)</f>
        <v>9239</v>
      </c>
      <c r="Z9" s="158">
        <v>16606</v>
      </c>
      <c r="AA9" s="158">
        <v>3205</v>
      </c>
      <c r="AB9" s="158">
        <f>IF(OR(AC9="",AA9=""),"",AC9-AA9)</f>
        <v>7950</v>
      </c>
      <c r="AC9" s="158">
        <v>11155</v>
      </c>
      <c r="AD9" s="158">
        <f>IF(OR(AE9="",AC9=""),"",AE9-AC9)</f>
        <v>4880</v>
      </c>
      <c r="AE9" s="158">
        <v>16035</v>
      </c>
      <c r="AF9" s="158">
        <f>IF(OR(AH9="",AE9=""),"",AH9-AE9)</f>
        <v>7809</v>
      </c>
      <c r="AG9" s="158">
        <f>IF(OR(AH9="",AC9=""),"",AH9-AC9)</f>
        <v>12689</v>
      </c>
      <c r="AH9" s="158">
        <v>23844</v>
      </c>
      <c r="AI9" s="158">
        <v>5536</v>
      </c>
      <c r="AJ9" s="158">
        <f>IF(OR(AK9="",AI9=""),"",AK9-AI9)</f>
        <v>6489</v>
      </c>
      <c r="AK9" s="158">
        <v>12025</v>
      </c>
      <c r="AL9" s="158">
        <f>IF(OR(AM9="",AK9=""),"",AM9-AK9)</f>
        <v>3843</v>
      </c>
      <c r="AM9" s="158">
        <v>15868</v>
      </c>
      <c r="AN9" s="158">
        <f>IF(OR(AP9="",AM9=""),"",AP9-AM9)</f>
        <v>8142</v>
      </c>
      <c r="AO9" s="158">
        <f>IF(OR(AP9="",AK9=""),"",AP9-AK9)</f>
        <v>11985</v>
      </c>
      <c r="AP9" s="158">
        <v>24010</v>
      </c>
      <c r="AQ9" s="158">
        <v>6452</v>
      </c>
      <c r="AR9" s="158">
        <f>IF(OR(AS9="",AQ9=""),"",AS9-AQ9)</f>
        <v>8085</v>
      </c>
      <c r="AS9" s="158">
        <v>14537</v>
      </c>
      <c r="AT9" s="158">
        <f>IF(OR(AU9="",AS9=""),"",AU9-AS9)</f>
        <v>8671</v>
      </c>
      <c r="AU9" s="158">
        <v>23208</v>
      </c>
      <c r="AV9" s="158">
        <f>IF(OR(AX9="",AU9=""),"",AX9-AU9)</f>
        <v>10795</v>
      </c>
      <c r="AW9" s="158">
        <f>IF(OR(AX9="",AS9=""),"",AX9-AS9)</f>
        <v>19466</v>
      </c>
      <c r="AX9" s="158">
        <v>34003</v>
      </c>
      <c r="AY9" s="158">
        <v>9014</v>
      </c>
      <c r="AZ9" s="158">
        <f>IF(OR(BA9="",AY9=""),"",BA9-AY9)</f>
        <v>11453</v>
      </c>
      <c r="BA9" s="158">
        <v>20467</v>
      </c>
      <c r="BB9" s="158">
        <f>IF(OR(BC9="",BA9=""),"",BC9-BA9)</f>
        <v>16567</v>
      </c>
      <c r="BC9" s="158">
        <v>37034</v>
      </c>
      <c r="BD9" s="158">
        <f>IF(OR(BF9="",BC9=""),"",BF9-BC9)</f>
        <v>12429</v>
      </c>
      <c r="BE9" s="158">
        <f>IF(OR(BF9="",BA9=""),"",BF9-BA9)</f>
        <v>28996</v>
      </c>
      <c r="BF9" s="158">
        <v>49463</v>
      </c>
      <c r="BG9" s="158">
        <v>7232</v>
      </c>
      <c r="BH9" s="158">
        <f>IF(OR(BI9="",BG9=""),"",BI9-BG9)</f>
        <v>10001</v>
      </c>
      <c r="BI9" s="158">
        <v>17233</v>
      </c>
      <c r="BJ9" s="158">
        <f>IF(OR(BK9="",BI9=""),"",BK9-BI9)</f>
        <v>7284</v>
      </c>
      <c r="BK9" s="158">
        <v>24517</v>
      </c>
      <c r="BL9" s="158">
        <f>IF(OR(BN9="",BK9=""),"",BN9-BK9)</f>
        <v>14493</v>
      </c>
      <c r="BM9" s="158">
        <f>IF(OR(BN9="",BI9=""),"",BN9-BI9)</f>
        <v>21777</v>
      </c>
      <c r="BN9" s="158">
        <v>39010</v>
      </c>
      <c r="BO9" s="158">
        <v>10591</v>
      </c>
      <c r="BP9" s="158">
        <f>IF(OR(BQ9="",BO9=""),"",BQ9-BO9)</f>
        <v>18063</v>
      </c>
      <c r="BQ9" s="158">
        <v>28654</v>
      </c>
      <c r="BR9" s="158">
        <f>IF(OR(BS9="",BQ9=""),"",BS9-BQ9)</f>
        <v>13056</v>
      </c>
      <c r="BS9" s="158">
        <v>41710</v>
      </c>
      <c r="BT9" s="158">
        <f>IF(OR(BV9="",BS9=""),"",BV9-BS9)</f>
        <v>14773</v>
      </c>
      <c r="BU9" s="158">
        <f>IF(OR(BV9="",BQ9=""),"",BV9-BQ9)</f>
        <v>27829</v>
      </c>
      <c r="BV9" s="158">
        <v>56483</v>
      </c>
      <c r="BW9" s="158">
        <v>14455</v>
      </c>
      <c r="BX9" s="158">
        <f>IF(OR(BY9="",BW9=""),"",BY9-BW9)</f>
        <v>12560</v>
      </c>
      <c r="BY9" s="158">
        <v>27015</v>
      </c>
      <c r="BZ9" s="158">
        <f>IF(OR(CA9="",BY9=""),"",CA9-BY9)</f>
        <v>13541</v>
      </c>
      <c r="CA9" s="158">
        <v>40556</v>
      </c>
      <c r="CB9" s="158">
        <f>IF(OR(CD9="",CA9=""),"",CD9-CA9)</f>
        <v>7575</v>
      </c>
      <c r="CC9" s="158">
        <f>IF(OR(CD9="",BY9=""),"",CD9-BY9)</f>
        <v>21116</v>
      </c>
      <c r="CD9" s="158">
        <v>48131</v>
      </c>
      <c r="CE9" s="158">
        <v>4976</v>
      </c>
      <c r="CF9" s="158" t="str">
        <f>IF(OR(CG9="",CE9=""),"",CG9-CE9)</f>
        <v/>
      </c>
      <c r="CG9" s="158"/>
      <c r="CH9" s="158" t="str">
        <f>IF(OR(CI9="",CG9=""),"",CI9-CG9)</f>
        <v/>
      </c>
      <c r="CI9" s="158"/>
      <c r="CJ9" s="158" t="str">
        <f>IF(OR(CL9="",CI9=""),"",CL9-CI9)</f>
        <v/>
      </c>
      <c r="CK9" s="158" t="str">
        <f>IF(OR(CL9="",CG9=""),"",CL9-CG9)</f>
        <v/>
      </c>
      <c r="CL9" s="158"/>
    </row>
    <row r="10" spans="1:90 16176:16384" s="40" customFormat="1" ht="63" customHeight="1">
      <c r="A10" s="239"/>
      <c r="B10" s="68" t="s">
        <v>184</v>
      </c>
      <c r="C10" s="158">
        <v>620</v>
      </c>
      <c r="D10" s="158">
        <f>IF(OR(E10="",C10=""),"",E10-C10)</f>
        <v>637</v>
      </c>
      <c r="E10" s="158">
        <v>1257</v>
      </c>
      <c r="F10" s="158">
        <f>IF(OR(G10="",E10=""),"",G10-E10)</f>
        <v>151</v>
      </c>
      <c r="G10" s="158">
        <v>1408</v>
      </c>
      <c r="H10" s="158">
        <f>IF(OR(J10="",G10=""),"",J10-G10)</f>
        <v>1256</v>
      </c>
      <c r="I10" s="158">
        <f>IF(OR(J10="",E10=""),"",J10-E10)</f>
        <v>1407</v>
      </c>
      <c r="J10" s="158">
        <v>2664</v>
      </c>
      <c r="K10" s="158">
        <v>72</v>
      </c>
      <c r="L10" s="158">
        <f>IF(OR(M10="",K10=""),"",M10-K10)</f>
        <v>1262</v>
      </c>
      <c r="M10" s="158">
        <v>1334</v>
      </c>
      <c r="N10" s="158">
        <f>IF(OR(O10="",M10=""),"",O10-M10)</f>
        <v>1150</v>
      </c>
      <c r="O10" s="158">
        <v>2484</v>
      </c>
      <c r="P10" s="158">
        <f>IF(OR(R10="",O10=""),"",R10-O10)</f>
        <v>2268</v>
      </c>
      <c r="Q10" s="158">
        <f>IF(OR(R10="",M10=""),"",R10-M10)</f>
        <v>3418</v>
      </c>
      <c r="R10" s="158">
        <v>4752</v>
      </c>
      <c r="S10" s="158">
        <v>0</v>
      </c>
      <c r="T10" s="158">
        <f>IF(OR(U10="",S10=""),"",U10-S10)</f>
        <v>2049</v>
      </c>
      <c r="U10" s="158">
        <v>2049</v>
      </c>
      <c r="V10" s="158">
        <f>IF(OR(W10="",U10=""),"",W10-U10)</f>
        <v>695</v>
      </c>
      <c r="W10" s="158">
        <v>2744</v>
      </c>
      <c r="X10" s="158">
        <f>IF(OR(Z10="",W10=""),"",Z10-W10)</f>
        <v>2241</v>
      </c>
      <c r="Y10" s="158">
        <f>IF(OR(Z10="",U10=""),"",Z10-U10)</f>
        <v>2936</v>
      </c>
      <c r="Z10" s="158">
        <v>4985</v>
      </c>
      <c r="AA10" s="158">
        <v>331</v>
      </c>
      <c r="AB10" s="158">
        <f>IF(OR(AC10="",AA10=""),"",AC10-AA10)</f>
        <v>2868</v>
      </c>
      <c r="AC10" s="158">
        <v>3199</v>
      </c>
      <c r="AD10" s="158">
        <f>IF(OR(AE10="",AC10=""),"",AE10-AC10)</f>
        <v>1660</v>
      </c>
      <c r="AE10" s="158">
        <v>4859</v>
      </c>
      <c r="AF10" s="158">
        <f>IF(OR(AH10="",AE10=""),"",AH10-AE10)</f>
        <v>2515</v>
      </c>
      <c r="AG10" s="158">
        <f>IF(OR(AH10="",AC10=""),"",AH10-AC10)</f>
        <v>4175</v>
      </c>
      <c r="AH10" s="158">
        <v>7374</v>
      </c>
      <c r="AI10" s="158">
        <v>1868</v>
      </c>
      <c r="AJ10" s="158">
        <f>IF(OR(AK10="",AI10=""),"",AK10-AI10)</f>
        <v>2196</v>
      </c>
      <c r="AK10" s="158">
        <v>4064</v>
      </c>
      <c r="AL10" s="158">
        <f>IF(OR(AM10="",AK10=""),"",AM10-AK10)</f>
        <v>744</v>
      </c>
      <c r="AM10" s="158">
        <v>4808</v>
      </c>
      <c r="AN10" s="158">
        <f>IF(OR(AP10="",AM10=""),"",AP10-AM10)</f>
        <v>2467</v>
      </c>
      <c r="AO10" s="158">
        <f>IF(OR(AP10="",AK10=""),"",AP10-AK10)</f>
        <v>3211</v>
      </c>
      <c r="AP10" s="158">
        <v>7275</v>
      </c>
      <c r="AQ10" s="158">
        <v>2760</v>
      </c>
      <c r="AR10" s="158">
        <f>IF(OR(AS10="",AQ10=""),"",AS10-AQ10)</f>
        <v>3054</v>
      </c>
      <c r="AS10" s="158">
        <v>5814</v>
      </c>
      <c r="AT10" s="158">
        <f>IF(OR(AU10="",AS10=""),"",AU10-AS10)</f>
        <v>3344</v>
      </c>
      <c r="AU10" s="158">
        <v>9158</v>
      </c>
      <c r="AV10" s="158">
        <f>IF(OR(AX10="",AU10=""),"",AX10-AU10)</f>
        <v>3943</v>
      </c>
      <c r="AW10" s="158">
        <f>IF(OR(AX10="",AS10=""),"",AX10-AS10)</f>
        <v>7287</v>
      </c>
      <c r="AX10" s="158">
        <v>13101</v>
      </c>
      <c r="AY10" s="158">
        <v>3911</v>
      </c>
      <c r="AZ10" s="158">
        <f>IF(OR(BA10="",AY10=""),"",BA10-AY10)</f>
        <v>5414</v>
      </c>
      <c r="BA10" s="158">
        <v>9325</v>
      </c>
      <c r="BB10" s="158">
        <f>IF(OR(BC10="",BA10=""),"",BC10-BA10)</f>
        <v>8835</v>
      </c>
      <c r="BC10" s="158">
        <v>18160</v>
      </c>
      <c r="BD10" s="158">
        <f>IF(OR(BF10="",BC10=""),"",BF10-BC10)</f>
        <v>5092</v>
      </c>
      <c r="BE10" s="158">
        <f>IF(OR(BF10="",BA10=""),"",BF10-BA10)</f>
        <v>13927</v>
      </c>
      <c r="BF10" s="158">
        <v>23252</v>
      </c>
      <c r="BG10" s="158">
        <v>2616</v>
      </c>
      <c r="BH10" s="158">
        <f>IF(OR(BI10="",BG10=""),"",BI10-BG10)</f>
        <v>4375</v>
      </c>
      <c r="BI10" s="158">
        <v>6991</v>
      </c>
      <c r="BJ10" s="158">
        <f>IF(OR(BK10="",BI10=""),"",BK10-BI10)</f>
        <v>2479</v>
      </c>
      <c r="BK10" s="158">
        <v>9470</v>
      </c>
      <c r="BL10" s="158">
        <f>IF(OR(BN10="",BK10=""),"",BN10-BK10)</f>
        <v>6733</v>
      </c>
      <c r="BM10" s="158">
        <f>IF(OR(BN10="",BI10=""),"",BN10-BI10)</f>
        <v>9212</v>
      </c>
      <c r="BN10" s="158">
        <v>16203</v>
      </c>
      <c r="BO10" s="158">
        <v>4949</v>
      </c>
      <c r="BP10" s="158">
        <f>IF(OR(BQ10="",BO10=""),"",BQ10-BO10)</f>
        <v>9673</v>
      </c>
      <c r="BQ10" s="158">
        <v>14622</v>
      </c>
      <c r="BR10" s="158">
        <f>IF(OR(BS10="",BQ10=""),"",BS10-BQ10)</f>
        <v>5738</v>
      </c>
      <c r="BS10" s="158">
        <v>20360</v>
      </c>
      <c r="BT10" s="158">
        <f>IF(OR(BV10="",BS10=""),"",BV10-BS10)</f>
        <v>5956</v>
      </c>
      <c r="BU10" s="158">
        <f>IF(OR(BV10="",BQ10=""),"",BV10-BQ10)</f>
        <v>11694</v>
      </c>
      <c r="BV10" s="158">
        <v>26316</v>
      </c>
      <c r="BW10" s="158">
        <v>7183</v>
      </c>
      <c r="BX10" s="158">
        <f>IF(OR(BY10="",BW10=""),"",BY10-BW10)</f>
        <v>4500</v>
      </c>
      <c r="BY10" s="158">
        <v>11683</v>
      </c>
      <c r="BZ10" s="158">
        <f>IF(OR(CA10="",BY10=""),"",CA10-BY10)</f>
        <v>6159</v>
      </c>
      <c r="CA10" s="158">
        <v>17842</v>
      </c>
      <c r="CB10" s="158">
        <f>IF(OR(CD10="",CA10=""),"",CD10-CA10)</f>
        <v>1521</v>
      </c>
      <c r="CC10" s="158">
        <f>IF(OR(CD10="",BY10=""),"",CD10-BY10)</f>
        <v>7680</v>
      </c>
      <c r="CD10" s="158">
        <v>19363</v>
      </c>
      <c r="CE10" s="158">
        <v>221</v>
      </c>
      <c r="CF10" s="158" t="str">
        <f>IF(OR(CG10="",CE10=""),"",CG10-CE10)</f>
        <v/>
      </c>
      <c r="CG10" s="158"/>
      <c r="CH10" s="158" t="str">
        <f>IF(OR(CI10="",CG10=""),"",CI10-CG10)</f>
        <v/>
      </c>
      <c r="CI10" s="158"/>
      <c r="CJ10" s="158" t="str">
        <f>IF(OR(CL10="",CI10=""),"",CL10-CI10)</f>
        <v/>
      </c>
      <c r="CK10" s="158" t="str">
        <f>IF(OR(CL10="",CG10=""),"",CL10-CG10)</f>
        <v/>
      </c>
      <c r="CL10" s="158"/>
      <c r="WXD10" s="26"/>
      <c r="WXE10" s="26"/>
      <c r="WXF10" s="26"/>
      <c r="WXG10" s="26"/>
      <c r="WXH10" s="26"/>
      <c r="WXI10" s="26"/>
      <c r="WXJ10" s="26"/>
      <c r="WXK10" s="26"/>
      <c r="WXL10" s="26"/>
      <c r="WXM10" s="26"/>
      <c r="WXN10" s="26"/>
      <c r="WXO10" s="26"/>
      <c r="WXP10" s="26"/>
      <c r="WXQ10" s="26"/>
      <c r="WXR10" s="26"/>
      <c r="WXS10" s="26"/>
      <c r="WXT10" s="26"/>
      <c r="WXU10" s="26"/>
      <c r="WXV10" s="26"/>
      <c r="WXW10" s="26"/>
      <c r="WXX10" s="26"/>
      <c r="WXY10" s="26"/>
      <c r="WXZ10" s="26"/>
      <c r="WYA10" s="26"/>
      <c r="WYB10" s="26"/>
      <c r="WYC10" s="26"/>
      <c r="WYD10" s="26"/>
      <c r="WYE10" s="26"/>
      <c r="WYF10" s="26"/>
      <c r="WYG10" s="26"/>
      <c r="WYH10" s="26"/>
      <c r="WYI10" s="26"/>
      <c r="WYJ10" s="26"/>
      <c r="WYK10" s="26"/>
      <c r="WYL10" s="26"/>
      <c r="WYM10" s="26"/>
      <c r="WYN10" s="26"/>
      <c r="WYO10" s="26"/>
      <c r="WYP10" s="26"/>
      <c r="WYQ10" s="26"/>
      <c r="WYR10" s="26"/>
      <c r="WYS10" s="26"/>
      <c r="WYT10" s="26"/>
      <c r="WYU10" s="26"/>
      <c r="WYV10" s="26"/>
      <c r="WYW10" s="26"/>
      <c r="WYX10" s="26"/>
      <c r="WYY10" s="26"/>
      <c r="WYZ10" s="26"/>
      <c r="WZA10" s="26"/>
      <c r="WZB10" s="26"/>
      <c r="WZC10" s="26"/>
      <c r="WZD10" s="26"/>
      <c r="WZE10" s="26"/>
      <c r="WZF10" s="26"/>
      <c r="WZG10" s="26"/>
      <c r="WZH10" s="26"/>
      <c r="WZI10" s="26"/>
      <c r="WZJ10" s="26"/>
      <c r="WZK10" s="26"/>
      <c r="WZL10" s="26"/>
      <c r="WZM10" s="26"/>
      <c r="WZN10" s="26"/>
      <c r="WZO10" s="26"/>
      <c r="WZP10" s="26"/>
      <c r="WZQ10" s="26"/>
      <c r="WZR10" s="26"/>
      <c r="WZS10" s="26"/>
      <c r="WZT10" s="26"/>
      <c r="WZU10" s="26"/>
      <c r="WZV10" s="26"/>
      <c r="WZW10" s="26"/>
      <c r="WZX10" s="26"/>
      <c r="WZY10" s="26"/>
      <c r="WZZ10" s="26"/>
      <c r="XAA10" s="26"/>
      <c r="XAB10" s="26"/>
      <c r="XAC10" s="26"/>
      <c r="XAD10" s="26"/>
      <c r="XAE10" s="26"/>
      <c r="XAF10" s="26"/>
      <c r="XAG10" s="26"/>
      <c r="XAH10" s="26"/>
      <c r="XAI10" s="26"/>
      <c r="XAJ10" s="26"/>
      <c r="XAK10" s="26"/>
      <c r="XAL10" s="26"/>
      <c r="XAM10" s="26"/>
      <c r="XAN10" s="26"/>
      <c r="XAO10" s="26"/>
      <c r="XAP10" s="26"/>
      <c r="XAQ10" s="26"/>
      <c r="XAR10" s="26"/>
      <c r="XAS10" s="26"/>
      <c r="XAT10" s="26"/>
      <c r="XAU10" s="26"/>
      <c r="XAV10" s="26"/>
      <c r="XAW10" s="26"/>
      <c r="XAX10" s="26"/>
      <c r="XAY10" s="26"/>
      <c r="XAZ10" s="26"/>
      <c r="XBA10" s="26"/>
      <c r="XBB10" s="26"/>
      <c r="XBC10" s="26"/>
      <c r="XBD10" s="26"/>
      <c r="XBE10" s="26"/>
      <c r="XBF10" s="26"/>
      <c r="XBG10" s="26"/>
      <c r="XBH10" s="26"/>
      <c r="XBI10" s="26"/>
      <c r="XBJ10" s="26"/>
      <c r="XBK10" s="26"/>
      <c r="XBL10" s="26"/>
      <c r="XBM10" s="26"/>
      <c r="XBN10" s="26"/>
      <c r="XBO10" s="26"/>
      <c r="XBP10" s="26"/>
      <c r="XBQ10" s="26"/>
      <c r="XBR10" s="26"/>
      <c r="XBS10" s="26"/>
      <c r="XBT10" s="26"/>
      <c r="XBU10" s="26"/>
      <c r="XBV10" s="26"/>
      <c r="XBW10" s="26"/>
      <c r="XBX10" s="26"/>
      <c r="XBY10" s="26"/>
      <c r="XBZ10" s="26"/>
      <c r="XCA10" s="26"/>
      <c r="XCB10" s="26"/>
      <c r="XCC10" s="26"/>
      <c r="XCD10" s="26"/>
      <c r="XCE10" s="26"/>
      <c r="XCF10" s="26"/>
      <c r="XCG10" s="26"/>
      <c r="XCH10" s="26"/>
      <c r="XCI10" s="26"/>
      <c r="XCJ10" s="26"/>
      <c r="XCK10" s="26"/>
      <c r="XCL10" s="26"/>
      <c r="XCM10" s="26"/>
      <c r="XCN10" s="26"/>
      <c r="XCO10" s="26"/>
      <c r="XCP10" s="26"/>
      <c r="XCQ10" s="26"/>
      <c r="XCR10" s="26"/>
      <c r="XCS10" s="26"/>
      <c r="XCT10" s="26"/>
      <c r="XCU10" s="26"/>
      <c r="XCV10" s="26"/>
      <c r="XCW10" s="26"/>
      <c r="XCX10" s="26"/>
      <c r="XCY10" s="26"/>
      <c r="XCZ10" s="26"/>
      <c r="XDA10" s="26"/>
      <c r="XDB10" s="26"/>
      <c r="XDC10" s="26"/>
      <c r="XDD10" s="26"/>
      <c r="XDE10" s="26"/>
      <c r="XDF10" s="26"/>
      <c r="XDG10" s="26"/>
      <c r="XDH10" s="26"/>
      <c r="XDI10" s="26"/>
      <c r="XDJ10" s="26"/>
      <c r="XDK10" s="26"/>
      <c r="XDL10" s="26"/>
      <c r="XDM10" s="26"/>
      <c r="XDN10" s="26"/>
      <c r="XDO10" s="26"/>
      <c r="XDP10" s="26"/>
      <c r="XDQ10" s="26"/>
      <c r="XDR10" s="26"/>
      <c r="XDS10" s="26"/>
      <c r="XDT10" s="26"/>
      <c r="XDU10" s="26"/>
      <c r="XDV10" s="26"/>
      <c r="XDW10" s="26"/>
      <c r="XDX10" s="26"/>
      <c r="XDY10" s="26"/>
      <c r="XDZ10" s="26"/>
      <c r="XEA10" s="26"/>
      <c r="XEB10" s="26"/>
      <c r="XEC10" s="26"/>
      <c r="XED10" s="26"/>
      <c r="XEE10" s="26"/>
      <c r="XEF10" s="26"/>
      <c r="XEG10" s="26"/>
      <c r="XEH10" s="26"/>
      <c r="XEI10" s="26"/>
      <c r="XEJ10" s="26"/>
      <c r="XEK10" s="26"/>
      <c r="XEL10" s="26"/>
      <c r="XEM10" s="26"/>
      <c r="XEN10" s="26"/>
      <c r="XEO10" s="26"/>
      <c r="XEP10" s="26"/>
      <c r="XEQ10" s="26"/>
      <c r="XER10" s="26"/>
      <c r="XES10" s="26"/>
      <c r="XET10" s="26"/>
      <c r="XEU10" s="26"/>
      <c r="XEV10" s="26"/>
      <c r="XEW10" s="26"/>
      <c r="XEX10" s="26"/>
      <c r="XEY10" s="26"/>
      <c r="XEZ10" s="26"/>
      <c r="XFA10" s="26"/>
      <c r="XFB10" s="26"/>
      <c r="XFC10" s="26"/>
      <c r="XFD10" s="26"/>
    </row>
    <row r="11" spans="1:90 16176:16384" s="40" customFormat="1" ht="63" customHeight="1">
      <c r="A11" s="239"/>
      <c r="B11" s="68" t="s">
        <v>609</v>
      </c>
      <c r="C11" s="164">
        <f>IFERROR(IF(OR(C10="",C9=""),"",C10/C9),"")</f>
        <v>0.23520485584218512</v>
      </c>
      <c r="D11" s="164">
        <f>IFERROR(IF(OR(D10="",D9=""),"",D10/D9),"")</f>
        <v>0.18394455674270863</v>
      </c>
      <c r="E11" s="164">
        <f>IFERROR(IF(OR(E10="",E9=""),"",E10/E9),"")</f>
        <v>0.20609936055090999</v>
      </c>
      <c r="F11" s="164">
        <f>IFERROR(IF(OR(F10="",F9=""),"",F10/F9),"")</f>
        <v>8.982748364069007E-2</v>
      </c>
      <c r="G11" s="164">
        <f>IFERROR(IF(OR(G10="",G9=""),"",G10/G9),"")</f>
        <v>0.18097686375321337</v>
      </c>
      <c r="H11" s="164">
        <f>IFERROR(IF(OR(H10="",H9=""),"",H10/H9),"")</f>
        <v>0.33192389006342493</v>
      </c>
      <c r="I11" s="164">
        <f>IFERROR(IF(OR(I10="",I9=""),"",I10/I9),"")</f>
        <v>0.25745654162854531</v>
      </c>
      <c r="J11" s="164">
        <f>IFERROR(IF(OR(J10="",J9=""),"",J10/J9),"")</f>
        <v>0.23037011414735387</v>
      </c>
      <c r="K11" s="164">
        <f>IFERROR(IF(OR(K10="",K9=""),"",K10/K9),"")</f>
        <v>3.9495337356006584E-2</v>
      </c>
      <c r="L11" s="164">
        <f>IFERROR(IF(OR(L10="",L9=""),"",L10/L9),"")</f>
        <v>0.36222732491389209</v>
      </c>
      <c r="M11" s="164">
        <f>IFERROR(IF(OR(M10="",M9=""),"",M10/M9),"")</f>
        <v>0.25136612021857924</v>
      </c>
      <c r="N11" s="164">
        <f>IFERROR(IF(OR(N10="",N9=""),"",N10/N9),"")</f>
        <v>0.27966926070038911</v>
      </c>
      <c r="O11" s="164">
        <f>IFERROR(IF(OR(O10="",O9=""),"",O10/O9),"")</f>
        <v>0.26372226350992672</v>
      </c>
      <c r="P11" s="164">
        <f>IFERROR(IF(OR(P10="",P9=""),"",P10/P9),"")</f>
        <v>0.31119648737650935</v>
      </c>
      <c r="Q11" s="164">
        <f>IFERROR(IF(OR(Q10="",Q9=""),"",Q10/Q9),"")</f>
        <v>0.29982456140350877</v>
      </c>
      <c r="R11" s="164">
        <f>IFERROR(IF(OR(R10="",R9=""),"",R10/R9),"")</f>
        <v>0.28443167534566349</v>
      </c>
      <c r="S11" s="164">
        <f>IFERROR(IF(OR(S10="",S9=""),"",S10/S9),"")</f>
        <v>0</v>
      </c>
      <c r="T11" s="164">
        <f>IFERROR(IF(OR(T10="",T9=""),"",T10/T9),"")</f>
        <v>0.40019531250000001</v>
      </c>
      <c r="U11" s="164">
        <f>IFERROR(IF(OR(U10="",U9=""),"",U10/U9),"")</f>
        <v>0.27813221121216236</v>
      </c>
      <c r="V11" s="164">
        <f>IFERROR(IF(OR(V10="",V9=""),"",V10/V9),"")</f>
        <v>0.23535387741280053</v>
      </c>
      <c r="W11" s="164">
        <f>IFERROR(IF(OR(W10="",W9=""),"",W10/W9),"")</f>
        <v>0.26589147286821707</v>
      </c>
      <c r="X11" s="164">
        <f>IFERROR(IF(OR(X10="",X9=""),"",X10/X9),"")</f>
        <v>0.35650652243079861</v>
      </c>
      <c r="Y11" s="164">
        <f>IFERROR(IF(OR(Y10="",Y9=""),"",Y10/Y9),"")</f>
        <v>0.31778330988202186</v>
      </c>
      <c r="Z11" s="164">
        <f>IFERROR(IF(OR(Z10="",Z9=""),"",Z10/Z9),"")</f>
        <v>0.30019270143321691</v>
      </c>
      <c r="AA11" s="164">
        <f>IFERROR(IF(OR(AA10="",AA9=""),"",AA10/AA9),"")</f>
        <v>0.1032761310452418</v>
      </c>
      <c r="AB11" s="164">
        <f>IFERROR(IF(OR(AB10="",AB9=""),"",AB10/AB9),"")</f>
        <v>0.3607547169811321</v>
      </c>
      <c r="AC11" s="164">
        <f>IFERROR(IF(OR(AC10="",AC9=""),"",AC10/AC9),"")</f>
        <v>0.28677722994173016</v>
      </c>
      <c r="AD11" s="164">
        <f>IFERROR(IF(OR(AD10="",AD9=""),"",AD10/AD9),"")</f>
        <v>0.3401639344262295</v>
      </c>
      <c r="AE11" s="164">
        <f>IFERROR(IF(OR(AE10="",AE9=""),"",AE10/AE9),"")</f>
        <v>0.30302463361396942</v>
      </c>
      <c r="AF11" s="164">
        <f>IFERROR(IF(OR(AF10="",AF9=""),"",AF10/AF9),"")</f>
        <v>0.32206428479959021</v>
      </c>
      <c r="AG11" s="164">
        <f>IFERROR(IF(OR(AG10="",AG9=""),"",AG10/AG9),"")</f>
        <v>0.3290251398849397</v>
      </c>
      <c r="AH11" s="164">
        <f>IFERROR(IF(OR(AH10="",AH9=""),"",AH10/AH9),"")</f>
        <v>0.30926019124308002</v>
      </c>
      <c r="AI11" s="164">
        <f>IFERROR(IF(OR(AI10="",AI9=""),"",AI10/AI9),"")</f>
        <v>0.33742774566473988</v>
      </c>
      <c r="AJ11" s="164">
        <f>IFERROR(IF(OR(AJ10="",AJ9=""),"",AJ10/AJ9),"")</f>
        <v>0.33841886269070737</v>
      </c>
      <c r="AK11" s="164">
        <f>IFERROR(IF(OR(AK10="",AK9=""),"",AK10/AK9),"")</f>
        <v>0.33796257796257795</v>
      </c>
      <c r="AL11" s="164">
        <f>IFERROR(IF(OR(AL10="",AL9=""),"",AL10/AL9),"")</f>
        <v>0.19359875097580015</v>
      </c>
      <c r="AM11" s="164">
        <f>IFERROR(IF(OR(AM10="",AM9=""),"",AM10/AM9),"")</f>
        <v>0.30299974792034284</v>
      </c>
      <c r="AN11" s="164">
        <f>IFERROR(IF(OR(AN10="",AN9=""),"",AN10/AN9),"")</f>
        <v>0.30299680668140505</v>
      </c>
      <c r="AO11" s="164">
        <f>IFERROR(IF(OR(AO10="",AO9=""),"",AO10/AO9),"")</f>
        <v>0.26791823112223612</v>
      </c>
      <c r="AP11" s="164">
        <f>IFERROR(IF(OR(AP10="",AP9=""),"",AP10/AP9),"")</f>
        <v>0.30299875052061642</v>
      </c>
      <c r="AQ11" s="164">
        <f>IFERROR(IF(OR(AQ10="",AQ9=""),"",AQ10/AQ9),"")</f>
        <v>0.42777433353998762</v>
      </c>
      <c r="AR11" s="164">
        <f>IFERROR(IF(OR(AR10="",AR9=""),"",AR10/AR9),"")</f>
        <v>0.37773654916512062</v>
      </c>
      <c r="AS11" s="164">
        <f>IFERROR(IF(OR(AS10="",AS9=""),"",AS10/AS9),"")</f>
        <v>0.39994496801265733</v>
      </c>
      <c r="AT11" s="164">
        <f>IFERROR(IF(OR(AT10="",AT9=""),"",AT10/AT9),"")</f>
        <v>0.38565332718256257</v>
      </c>
      <c r="AU11" s="164">
        <f>IFERROR(IF(OR(AU10="",AU9=""),"",AU10/AU9),"")</f>
        <v>0.39460530851430542</v>
      </c>
      <c r="AV11" s="164">
        <f>IFERROR(IF(OR(AV10="",AV9=""),"",AV10/AV9),"")</f>
        <v>0.36526169522927282</v>
      </c>
      <c r="AW11" s="164">
        <f>IFERROR(IF(OR(AW10="",AW9=""),"",AW10/AW9),"")</f>
        <v>0.37434501181547314</v>
      </c>
      <c r="AX11" s="164">
        <f>IFERROR(IF(OR(AX10="",AX9=""),"",AX10/AX9),"")</f>
        <v>0.38528953327647558</v>
      </c>
      <c r="AY11" s="164">
        <f>IFERROR(IF(OR(AY10="",AY9=""),"",AY10/AY9),"")</f>
        <v>0.4338806301309075</v>
      </c>
      <c r="AZ11" s="164">
        <f>IFERROR(IF(OR(AZ10="",AZ9=""),"",AZ10/AZ9),"")</f>
        <v>0.4727145726010652</v>
      </c>
      <c r="BA11" s="164">
        <f>IFERROR(IF(OR(BA10="",BA9=""),"",BA10/BA9),"")</f>
        <v>0.45561147212586112</v>
      </c>
      <c r="BB11" s="164">
        <f>IFERROR(IF(OR(BB10="",BB9=""),"",BB10/BB9),"")</f>
        <v>0.53328906863040981</v>
      </c>
      <c r="BC11" s="164">
        <f>IFERROR(IF(OR(BC10="",BC9=""),"",BC10/BC9),"")</f>
        <v>0.49036020953718207</v>
      </c>
      <c r="BD11" s="164">
        <f>IFERROR(IF(OR(BD10="",BD9=""),"",BD10/BD9),"")</f>
        <v>0.40968702228658782</v>
      </c>
      <c r="BE11" s="164">
        <f>IFERROR(IF(OR(BE10="",BE9=""),"",BE10/BE9),"")</f>
        <v>0.4803076286384329</v>
      </c>
      <c r="BF11" s="164">
        <f>IFERROR(IF(OR(BF10="",BF9=""),"",BF10/BF9),"")</f>
        <v>0.47008875320946969</v>
      </c>
      <c r="BG11" s="164">
        <f>IFERROR(IF(OR(BG10="",BG9=""),"",BG10/BG9),"")</f>
        <v>0.36172566371681414</v>
      </c>
      <c r="BH11" s="164">
        <f>IFERROR(IF(OR(BH10="",BH9=""),"",BH10/BH9),"")</f>
        <v>0.43745625437456254</v>
      </c>
      <c r="BI11" s="164">
        <f>IFERROR(IF(OR(BI10="",BI9=""),"",BI10/BI9),"")</f>
        <v>0.40567515812684962</v>
      </c>
      <c r="BJ11" s="164">
        <f>IFERROR(IF(OR(BJ10="",BJ9=""),"",BJ10/BJ9),"")</f>
        <v>0.3403349807797913</v>
      </c>
      <c r="BK11" s="164">
        <f>IFERROR(IF(OR(BK10="",BK9=""),"",BK10/BK9),"")</f>
        <v>0.38626259330260637</v>
      </c>
      <c r="BL11" s="164">
        <f>IFERROR(IF(OR(BL10="",BL9=""),"",BL10/BL9),"")</f>
        <v>0.4645691023252605</v>
      </c>
      <c r="BM11" s="164">
        <f>IFERROR(IF(OR(BM10="",BM9=""),"",BM10/BM9),"")</f>
        <v>0.42301510768241724</v>
      </c>
      <c r="BN11" s="164">
        <f>IFERROR(IF(OR(BN10="",BN9=""),"",BN10/BN9),"")</f>
        <v>0.41535503716995642</v>
      </c>
      <c r="BO11" s="164">
        <f>IFERROR(IF(OR(BO10="",BO9=""),"",BO10/BO9),"")</f>
        <v>0.46728354263053534</v>
      </c>
      <c r="BP11" s="164">
        <f>IFERROR(IF(OR(BP10="",BP9=""),"",BP10/BP9),"")</f>
        <v>0.53551458783147876</v>
      </c>
      <c r="BQ11" s="164">
        <f>IFERROR(IF(OR(BQ10="",BQ9=""),"",BQ10/BQ9),"")</f>
        <v>0.51029524673693027</v>
      </c>
      <c r="BR11" s="164">
        <f>IFERROR(IF(OR(BR10="",BR9=""),"",BR10/BR9),"")</f>
        <v>0.43949142156862747</v>
      </c>
      <c r="BS11" s="164">
        <f>IFERROR(IF(OR(BS10="",BS9=""),"",BS10/BS9),"")</f>
        <v>0.48813234236394148</v>
      </c>
      <c r="BT11" s="164">
        <f>IFERROR(IF(OR(BT10="",BT9=""),"",BT10/BT9),"")</f>
        <v>0.40316794151492585</v>
      </c>
      <c r="BU11" s="164">
        <f>IFERROR(IF(OR(BU10="",BU9=""),"",BU10/BU9),"")</f>
        <v>0.42020913435624707</v>
      </c>
      <c r="BV11" s="164">
        <f>IFERROR(IF(OR(BV10="",BV9=""),"",BV10/BV9),"")</f>
        <v>0.46591009684329798</v>
      </c>
      <c r="BW11" s="164">
        <f>IFERROR(IF(OR(BW10="",BW9=""),"",BW10/BW9),"")</f>
        <v>0.4969214804565894</v>
      </c>
      <c r="BX11" s="164">
        <f>IFERROR(IF(OR(BX10="",BX9=""),"",BX10/BX9),"")</f>
        <v>0.35828025477707004</v>
      </c>
      <c r="BY11" s="164">
        <f>IFERROR(IF(OR(BY10="",BY9=""),"",BY10/BY9),"")</f>
        <v>0.43246344623357397</v>
      </c>
      <c r="BZ11" s="164">
        <f>IFERROR(IF(OR(BZ10="",BZ9=""),"",BZ10/BZ9),"")</f>
        <v>0.45484085370356697</v>
      </c>
      <c r="CA11" s="164">
        <f>IFERROR(IF(OR(CA10="",CA9=""),"",CA10/CA9),"")</f>
        <v>0.43993490482296083</v>
      </c>
      <c r="CB11" s="164">
        <f>IFERROR(IF(OR(CB10="",CB9=""),"",CB10/CB9),"")</f>
        <v>0.2007920792079208</v>
      </c>
      <c r="CC11" s="164">
        <f>IFERROR(IF(OR(CC10="",CC9=""),"",CC10/CC9),"")</f>
        <v>0.36370524720591019</v>
      </c>
      <c r="CD11" s="164">
        <f>IFERROR(IF(OR(CD10="",CD9=""),"",CD10/CD9),"")</f>
        <v>0.40229789532733579</v>
      </c>
      <c r="CE11" s="164">
        <f>IFERROR(IF(OR(CE10="",CE9=""),"",CE10/CE9),"")</f>
        <v>4.4413183279742766E-2</v>
      </c>
      <c r="CF11" s="164" t="str">
        <f>IFERROR(IF(OR(CF10="",CF9=""),"",CF10/CF9),"")</f>
        <v/>
      </c>
      <c r="CG11" s="164" t="str">
        <f>IFERROR(IF(OR(CG10="",CG9=""),"",CG10/CG9),"")</f>
        <v/>
      </c>
      <c r="CH11" s="164" t="str">
        <f>IFERROR(IF(OR(CH10="",CH9=""),"",CH10/CH9),"")</f>
        <v/>
      </c>
      <c r="CI11" s="164" t="str">
        <f>IFERROR(IF(OR(CI10="",CI9=""),"",CI10/CI9),"")</f>
        <v/>
      </c>
      <c r="CJ11" s="164" t="str">
        <f>IFERROR(IF(OR(CJ10="",CJ9=""),"",CJ10/CJ9),"")</f>
        <v/>
      </c>
      <c r="CK11" s="164" t="str">
        <f>IFERROR(IF(OR(CK10="",CK9=""),"",CK10/CK9),"")</f>
        <v/>
      </c>
      <c r="CL11" s="164" t="str">
        <f>IFERROR(IF(OR(CL10="",CL9=""),"",CL10/CL9),"")</f>
        <v/>
      </c>
      <c r="WXD11" s="26"/>
      <c r="WXE11" s="26"/>
      <c r="WXF11" s="26"/>
      <c r="WXG11" s="26"/>
      <c r="WXH11" s="26"/>
      <c r="WXI11" s="26"/>
      <c r="WXJ11" s="26"/>
      <c r="WXK11" s="26"/>
      <c r="WXL11" s="26"/>
      <c r="WXM11" s="26"/>
      <c r="WXN11" s="26"/>
      <c r="WXO11" s="26"/>
      <c r="WXP11" s="26"/>
      <c r="WXQ11" s="26"/>
      <c r="WXR11" s="26"/>
      <c r="WXS11" s="26"/>
      <c r="WXT11" s="26"/>
      <c r="WXU11" s="26"/>
      <c r="WXV11" s="26"/>
      <c r="WXW11" s="26"/>
      <c r="WXX11" s="26"/>
      <c r="WXY11" s="26"/>
      <c r="WXZ11" s="26"/>
      <c r="WYA11" s="26"/>
      <c r="WYB11" s="26"/>
      <c r="WYC11" s="26"/>
      <c r="WYD11" s="26"/>
      <c r="WYE11" s="26"/>
      <c r="WYF11" s="26"/>
      <c r="WYG11" s="26"/>
      <c r="WYH11" s="26"/>
      <c r="WYI11" s="26"/>
      <c r="WYJ11" s="26"/>
      <c r="WYK11" s="26"/>
      <c r="WYL11" s="26"/>
      <c r="WYM11" s="26"/>
      <c r="WYN11" s="26"/>
      <c r="WYO11" s="26"/>
      <c r="WYP11" s="26"/>
      <c r="WYQ11" s="26"/>
      <c r="WYR11" s="26"/>
      <c r="WYS11" s="26"/>
      <c r="WYT11" s="26"/>
      <c r="WYU11" s="26"/>
      <c r="WYV11" s="26"/>
      <c r="WYW11" s="26"/>
      <c r="WYX11" s="26"/>
      <c r="WYY11" s="26"/>
      <c r="WYZ11" s="26"/>
      <c r="WZA11" s="26"/>
      <c r="WZB11" s="26"/>
      <c r="WZC11" s="26"/>
      <c r="WZD11" s="26"/>
      <c r="WZE11" s="26"/>
      <c r="WZF11" s="26"/>
      <c r="WZG11" s="26"/>
      <c r="WZH11" s="26"/>
      <c r="WZI11" s="26"/>
      <c r="WZJ11" s="26"/>
      <c r="WZK11" s="26"/>
      <c r="WZL11" s="26"/>
      <c r="WZM11" s="26"/>
      <c r="WZN11" s="26"/>
      <c r="WZO11" s="26"/>
      <c r="WZP11" s="26"/>
      <c r="WZQ11" s="26"/>
      <c r="WZR11" s="26"/>
      <c r="WZS11" s="26"/>
      <c r="WZT11" s="26"/>
      <c r="WZU11" s="26"/>
      <c r="WZV11" s="26"/>
      <c r="WZW11" s="26"/>
      <c r="WZX11" s="26"/>
      <c r="WZY11" s="26"/>
      <c r="WZZ11" s="26"/>
      <c r="XAA11" s="26"/>
      <c r="XAB11" s="26"/>
      <c r="XAC11" s="26"/>
      <c r="XAD11" s="26"/>
      <c r="XAE11" s="26"/>
      <c r="XAF11" s="26"/>
      <c r="XAG11" s="26"/>
      <c r="XAH11" s="26"/>
      <c r="XAI11" s="26"/>
      <c r="XAJ11" s="26"/>
      <c r="XAK11" s="26"/>
      <c r="XAL11" s="26"/>
      <c r="XAM11" s="26"/>
      <c r="XAN11" s="26"/>
      <c r="XAO11" s="26"/>
      <c r="XAP11" s="26"/>
      <c r="XAQ11" s="26"/>
      <c r="XAR11" s="26"/>
      <c r="XAS11" s="26"/>
      <c r="XAT11" s="26"/>
      <c r="XAU11" s="26"/>
      <c r="XAV11" s="26"/>
      <c r="XAW11" s="26"/>
      <c r="XAX11" s="26"/>
      <c r="XAY11" s="26"/>
      <c r="XAZ11" s="26"/>
      <c r="XBA11" s="26"/>
      <c r="XBB11" s="26"/>
      <c r="XBC11" s="26"/>
      <c r="XBD11" s="26"/>
      <c r="XBE11" s="26"/>
      <c r="XBF11" s="26"/>
      <c r="XBG11" s="26"/>
      <c r="XBH11" s="26"/>
      <c r="XBI11" s="26"/>
      <c r="XBJ11" s="26"/>
      <c r="XBK11" s="26"/>
      <c r="XBL11" s="26"/>
      <c r="XBM11" s="26"/>
      <c r="XBN11" s="26"/>
      <c r="XBO11" s="26"/>
      <c r="XBP11" s="26"/>
      <c r="XBQ11" s="26"/>
      <c r="XBR11" s="26"/>
      <c r="XBS11" s="26"/>
      <c r="XBT11" s="26"/>
      <c r="XBU11" s="26"/>
      <c r="XBV11" s="26"/>
      <c r="XBW11" s="26"/>
      <c r="XBX11" s="26"/>
      <c r="XBY11" s="26"/>
      <c r="XBZ11" s="26"/>
      <c r="XCA11" s="26"/>
      <c r="XCB11" s="26"/>
      <c r="XCC11" s="26"/>
      <c r="XCD11" s="26"/>
      <c r="XCE11" s="26"/>
      <c r="XCF11" s="26"/>
      <c r="XCG11" s="26"/>
      <c r="XCH11" s="26"/>
      <c r="XCI11" s="26"/>
      <c r="XCJ11" s="26"/>
      <c r="XCK11" s="26"/>
      <c r="XCL11" s="26"/>
      <c r="XCM11" s="26"/>
      <c r="XCN11" s="26"/>
      <c r="XCO11" s="26"/>
      <c r="XCP11" s="26"/>
      <c r="XCQ11" s="26"/>
      <c r="XCR11" s="26"/>
      <c r="XCS11" s="26"/>
      <c r="XCT11" s="26"/>
      <c r="XCU11" s="26"/>
      <c r="XCV11" s="26"/>
      <c r="XCW11" s="26"/>
      <c r="XCX11" s="26"/>
      <c r="XCY11" s="26"/>
      <c r="XCZ11" s="26"/>
      <c r="XDA11" s="26"/>
      <c r="XDB11" s="26"/>
      <c r="XDC11" s="26"/>
      <c r="XDD11" s="26"/>
      <c r="XDE11" s="26"/>
      <c r="XDF11" s="26"/>
      <c r="XDG11" s="26"/>
      <c r="XDH11" s="26"/>
      <c r="XDI11" s="26"/>
      <c r="XDJ11" s="26"/>
      <c r="XDK11" s="26"/>
      <c r="XDL11" s="26"/>
      <c r="XDM11" s="26"/>
      <c r="XDN11" s="26"/>
      <c r="XDO11" s="26"/>
      <c r="XDP11" s="26"/>
      <c r="XDQ11" s="26"/>
      <c r="XDR11" s="26"/>
      <c r="XDS11" s="26"/>
      <c r="XDT11" s="26"/>
      <c r="XDU11" s="26"/>
      <c r="XDV11" s="26"/>
      <c r="XDW11" s="26"/>
      <c r="XDX11" s="26"/>
      <c r="XDY11" s="26"/>
      <c r="XDZ11" s="26"/>
      <c r="XEA11" s="26"/>
      <c r="XEB11" s="26"/>
      <c r="XEC11" s="26"/>
      <c r="XED11" s="26"/>
      <c r="XEE11" s="26"/>
      <c r="XEF11" s="26"/>
      <c r="XEG11" s="26"/>
      <c r="XEH11" s="26"/>
      <c r="XEI11" s="26"/>
      <c r="XEJ11" s="26"/>
      <c r="XEK11" s="26"/>
      <c r="XEL11" s="26"/>
      <c r="XEM11" s="26"/>
      <c r="XEN11" s="26"/>
      <c r="XEO11" s="26"/>
      <c r="XEP11" s="26"/>
      <c r="XEQ11" s="26"/>
      <c r="XER11" s="26"/>
      <c r="XES11" s="26"/>
      <c r="XET11" s="26"/>
      <c r="XEU11" s="26"/>
      <c r="XEV11" s="26"/>
      <c r="XEW11" s="26"/>
      <c r="XEX11" s="26"/>
      <c r="XEY11" s="26"/>
      <c r="XEZ11" s="26"/>
      <c r="XFA11" s="26"/>
      <c r="XFB11" s="26"/>
      <c r="XFC11" s="26"/>
      <c r="XFD11" s="26"/>
    </row>
    <row r="12" spans="1:90 16176:16384" ht="63" customHeight="1">
      <c r="A12" s="238" t="s">
        <v>194</v>
      </c>
      <c r="B12" s="68" t="s">
        <v>180</v>
      </c>
      <c r="C12" s="158">
        <v>4815</v>
      </c>
      <c r="D12" s="158">
        <f>IF(OR(E12="",C12=""),"",E12-C12)</f>
        <v>4449</v>
      </c>
      <c r="E12" s="158">
        <v>9264</v>
      </c>
      <c r="F12" s="158">
        <f>IF(OR(G12="",E12=""),"",G12-E12)</f>
        <v>5683</v>
      </c>
      <c r="G12" s="158">
        <v>14947</v>
      </c>
      <c r="H12" s="158">
        <f>IF(OR(J12="",G12=""),"",J12-G12)</f>
        <v>6677</v>
      </c>
      <c r="I12" s="158">
        <f>IF(OR(J12="",E12=""),"",J12-E12)</f>
        <v>12360</v>
      </c>
      <c r="J12" s="158">
        <v>21624</v>
      </c>
      <c r="K12" s="158">
        <v>4068</v>
      </c>
      <c r="L12" s="158">
        <f>IF(OR(M12="",K12=""),"",M12-K12)</f>
        <v>4492</v>
      </c>
      <c r="M12" s="158">
        <v>8560</v>
      </c>
      <c r="N12" s="158">
        <f>IF(OR(O12="",M12=""),"",O12-M12)</f>
        <v>5004</v>
      </c>
      <c r="O12" s="158">
        <v>13564</v>
      </c>
      <c r="P12" s="158">
        <f>IF(OR(R12="",O12=""),"",R12-O12)</f>
        <v>5818</v>
      </c>
      <c r="Q12" s="158">
        <f>IF(OR(R12="",M12=""),"",R12-M12)</f>
        <v>10822</v>
      </c>
      <c r="R12" s="158">
        <v>19382</v>
      </c>
      <c r="S12" s="158">
        <v>4278</v>
      </c>
      <c r="T12" s="158">
        <f>IF(OR(U12="",S12=""),"",U12-S12)</f>
        <v>4036</v>
      </c>
      <c r="U12" s="158">
        <v>8314</v>
      </c>
      <c r="V12" s="158">
        <f>IF(OR(W12="",U12=""),"",W12-U12)</f>
        <v>3985</v>
      </c>
      <c r="W12" s="158">
        <v>12299</v>
      </c>
      <c r="X12" s="158">
        <f>IF(OR(Z12="",W12=""),"",Z12-W12)</f>
        <v>4794</v>
      </c>
      <c r="Y12" s="158">
        <f>IF(OR(Z12="",U12=""),"",Z12-U12)</f>
        <v>8779</v>
      </c>
      <c r="Z12" s="158">
        <v>17093</v>
      </c>
      <c r="AA12" s="158">
        <v>3973</v>
      </c>
      <c r="AB12" s="158">
        <f>IF(OR(AC12="",AA12=""),"",AC12-AA12)</f>
        <v>4293</v>
      </c>
      <c r="AC12" s="158">
        <v>8266</v>
      </c>
      <c r="AD12" s="158">
        <f>IF(OR(AE12="",AC12=""),"",AE12-AC12)</f>
        <v>3824</v>
      </c>
      <c r="AE12" s="158">
        <v>12090</v>
      </c>
      <c r="AF12" s="158">
        <f>IF(OR(AH12="",AE12=""),"",AH12-AE12)</f>
        <v>4665</v>
      </c>
      <c r="AG12" s="158">
        <f>IF(OR(AH12="",AC12=""),"",AH12-AC12)</f>
        <v>8489</v>
      </c>
      <c r="AH12" s="158">
        <v>16755</v>
      </c>
      <c r="AI12" s="158">
        <v>3708</v>
      </c>
      <c r="AJ12" s="158">
        <f>IF(OR(AK12="",AI12=""),"",AK12-AI12)</f>
        <v>3545</v>
      </c>
      <c r="AK12" s="158">
        <v>7253</v>
      </c>
      <c r="AL12" s="158">
        <f>IF(OR(AM12="",AK12=""),"",AM12-AK12)</f>
        <v>3655</v>
      </c>
      <c r="AM12" s="158">
        <v>10908</v>
      </c>
      <c r="AN12" s="158">
        <f>IF(OR(AP12="",AM12=""),"",AP12-AM12)</f>
        <v>4958</v>
      </c>
      <c r="AO12" s="158">
        <f>IF(OR(AP12="",AK12=""),"",AP12-AK12)</f>
        <v>8613</v>
      </c>
      <c r="AP12" s="158">
        <v>15866</v>
      </c>
      <c r="AQ12" s="158">
        <v>4487</v>
      </c>
      <c r="AR12" s="158">
        <f>IF(OR(AS12="",AQ12=""),"",AS12-AQ12)</f>
        <v>4867</v>
      </c>
      <c r="AS12" s="158">
        <v>9354</v>
      </c>
      <c r="AT12" s="158">
        <f>IF(OR(AU12="",AS12=""),"",AU12-AS12)</f>
        <v>4989</v>
      </c>
      <c r="AU12" s="158">
        <v>14343</v>
      </c>
      <c r="AV12" s="158">
        <f>IF(OR(AX12="",AU12=""),"",AX12-AU12)</f>
        <v>4915</v>
      </c>
      <c r="AW12" s="158">
        <f>IF(OR(AX12="",AS12=""),"",AX12-AS12)</f>
        <v>9904</v>
      </c>
      <c r="AX12" s="158">
        <v>19258</v>
      </c>
      <c r="AY12" s="158">
        <v>4245</v>
      </c>
      <c r="AZ12" s="158">
        <f>IF(OR(BA12="",AY12=""),"",BA12-AY12)</f>
        <v>4259</v>
      </c>
      <c r="BA12" s="158">
        <v>8504</v>
      </c>
      <c r="BB12" s="158">
        <f>IF(OR(BC12="",BA12=""),"",BC12-BA12)</f>
        <v>4491</v>
      </c>
      <c r="BC12" s="158">
        <v>12995</v>
      </c>
      <c r="BD12" s="158">
        <f>IF(OR(BF12="",BC12=""),"",BF12-BC12)</f>
        <v>5435</v>
      </c>
      <c r="BE12" s="158">
        <f>IF(OR(BF12="",BA12=""),"",BF12-BA12)</f>
        <v>9926</v>
      </c>
      <c r="BF12" s="158">
        <v>18430</v>
      </c>
      <c r="BG12" s="158">
        <v>3203</v>
      </c>
      <c r="BH12" s="158">
        <f>IF(OR(BI12="",BG12=""),"",BI12-BG12)</f>
        <v>4155</v>
      </c>
      <c r="BI12" s="158">
        <v>7358</v>
      </c>
      <c r="BJ12" s="158">
        <f>IF(OR(BK12="",BI12=""),"",BK12-BI12)</f>
        <v>3543</v>
      </c>
      <c r="BK12" s="158">
        <v>10901</v>
      </c>
      <c r="BL12" s="158">
        <f>IF(OR(BN12="",BK12=""),"",BN12-BK12)</f>
        <v>4411</v>
      </c>
      <c r="BM12" s="158">
        <f>IF(OR(BN12="",BI12=""),"",BN12-BI12)</f>
        <v>7954</v>
      </c>
      <c r="BN12" s="158">
        <v>15312</v>
      </c>
      <c r="BO12" s="158">
        <v>3186</v>
      </c>
      <c r="BP12" s="158">
        <f>IF(OR(BQ12="",BO12=""),"",BQ12-BO12)</f>
        <v>3225</v>
      </c>
      <c r="BQ12" s="158">
        <v>6411</v>
      </c>
      <c r="BR12" s="158">
        <f>IF(OR(BS12="",BQ12=""),"",BS12-BQ12)</f>
        <v>3889</v>
      </c>
      <c r="BS12" s="158">
        <v>10300</v>
      </c>
      <c r="BT12" s="158">
        <f>IF(OR(BV12="",BS12=""),"",BV12-BS12)</f>
        <v>5118</v>
      </c>
      <c r="BU12" s="158">
        <f>IF(OR(BV12="",BQ12=""),"",BV12-BQ12)</f>
        <v>9007</v>
      </c>
      <c r="BV12" s="158">
        <v>15418</v>
      </c>
      <c r="BW12" s="158">
        <v>4328</v>
      </c>
      <c r="BX12" s="158">
        <f>IF(OR(BY12="",BW12=""),"",BY12-BW12)</f>
        <v>3057</v>
      </c>
      <c r="BY12" s="158">
        <v>7385</v>
      </c>
      <c r="BZ12" s="158">
        <f>IF(OR(CA12="",BY12=""),"",CA12-BY12)</f>
        <v>3630</v>
      </c>
      <c r="CA12" s="158">
        <v>11015</v>
      </c>
      <c r="CB12" s="158">
        <f>IF(OR(CD12="",CA12=""),"",CD12-CA12)</f>
        <v>3911</v>
      </c>
      <c r="CC12" s="158">
        <f>IF(OR(CD12="",BY12=""),"",CD12-BY12)</f>
        <v>7541</v>
      </c>
      <c r="CD12" s="158">
        <v>14926</v>
      </c>
      <c r="CE12" s="158" t="s">
        <v>599</v>
      </c>
      <c r="CF12" s="158" t="str">
        <f>IF(OR(CG12="",CE12=""),"",CG12-CE12)</f>
        <v/>
      </c>
      <c r="CG12" s="158"/>
      <c r="CH12" s="158" t="str">
        <f>IF(OR(CI12="",CG12=""),"",CI12-CG12)</f>
        <v/>
      </c>
      <c r="CI12" s="158"/>
      <c r="CJ12" s="158" t="str">
        <f>IF(OR(CL12="",CI12=""),"",CL12-CI12)</f>
        <v/>
      </c>
      <c r="CK12" s="158" t="str">
        <f>IF(OR(CL12="",CG12=""),"",CL12-CG12)</f>
        <v/>
      </c>
      <c r="CL12" s="158"/>
    </row>
    <row r="13" spans="1:90 16176:16384" s="40" customFormat="1" ht="63" customHeight="1">
      <c r="A13" s="239"/>
      <c r="B13" s="68" t="s">
        <v>184</v>
      </c>
      <c r="C13" s="158">
        <v>551</v>
      </c>
      <c r="D13" s="158">
        <f>IF(OR(E13="",C13=""),"",E13-C13)</f>
        <v>461</v>
      </c>
      <c r="E13" s="158">
        <v>1012</v>
      </c>
      <c r="F13" s="158">
        <f>IF(OR(G13="",E13=""),"",G13-E13)</f>
        <v>867</v>
      </c>
      <c r="G13" s="158">
        <v>1879</v>
      </c>
      <c r="H13" s="158">
        <f>IF(OR(J13="",G13=""),"",J13-G13)</f>
        <v>273</v>
      </c>
      <c r="I13" s="158">
        <f>IF(OR(J13="",E13=""),"",J13-E13)</f>
        <v>1140</v>
      </c>
      <c r="J13" s="158">
        <v>2152</v>
      </c>
      <c r="K13" s="158">
        <v>481</v>
      </c>
      <c r="L13" s="158">
        <f>IF(OR(M13="",K13=""),"",M13-K13)</f>
        <v>421</v>
      </c>
      <c r="M13" s="158">
        <v>902</v>
      </c>
      <c r="N13" s="158">
        <f>IF(OR(O13="",M13=""),"",O13-M13)</f>
        <v>793</v>
      </c>
      <c r="O13" s="158">
        <v>1695</v>
      </c>
      <c r="P13" s="158">
        <f>IF(OR(R13="",O13=""),"",R13-O13)</f>
        <v>565</v>
      </c>
      <c r="Q13" s="158">
        <f>IF(OR(R13="",M13=""),"",R13-M13)</f>
        <v>1358</v>
      </c>
      <c r="R13" s="158">
        <v>2260</v>
      </c>
      <c r="S13" s="158">
        <v>607</v>
      </c>
      <c r="T13" s="158">
        <f>IF(OR(U13="",S13=""),"",U13-S13)</f>
        <v>488</v>
      </c>
      <c r="U13" s="158">
        <v>1095</v>
      </c>
      <c r="V13" s="158">
        <f>IF(OR(W13="",U13=""),"",W13-U13)</f>
        <v>509</v>
      </c>
      <c r="W13" s="158">
        <v>1604</v>
      </c>
      <c r="X13" s="158">
        <f>IF(OR(Z13="",W13=""),"",Z13-W13)</f>
        <v>357</v>
      </c>
      <c r="Y13" s="158">
        <f>IF(OR(Z13="",U13=""),"",Z13-U13)</f>
        <v>866</v>
      </c>
      <c r="Z13" s="158">
        <v>1961</v>
      </c>
      <c r="AA13" s="158">
        <v>394</v>
      </c>
      <c r="AB13" s="158">
        <f>IF(OR(AC13="",AA13=""),"",AC13-AA13)</f>
        <v>442</v>
      </c>
      <c r="AC13" s="158">
        <v>836</v>
      </c>
      <c r="AD13" s="158">
        <f>IF(OR(AE13="",AC13=""),"",AE13-AC13)</f>
        <v>332</v>
      </c>
      <c r="AE13" s="158">
        <v>1168</v>
      </c>
      <c r="AF13" s="158">
        <f>IF(OR(AH13="",AE13=""),"",AH13-AE13)</f>
        <v>239</v>
      </c>
      <c r="AG13" s="158">
        <f>IF(OR(AH13="",AC13=""),"",AH13-AC13)</f>
        <v>571</v>
      </c>
      <c r="AH13" s="158">
        <v>1407</v>
      </c>
      <c r="AI13" s="158">
        <v>511</v>
      </c>
      <c r="AJ13" s="158">
        <f>IF(OR(AK13="",AI13=""),"",AK13-AI13)</f>
        <v>226</v>
      </c>
      <c r="AK13" s="158">
        <v>737</v>
      </c>
      <c r="AL13" s="158">
        <f>IF(OR(AM13="",AK13=""),"",AM13-AK13)</f>
        <v>135</v>
      </c>
      <c r="AM13" s="158">
        <v>872</v>
      </c>
      <c r="AN13" s="158">
        <f>IF(OR(AP13="",AM13=""),"",AP13-AM13)</f>
        <v>73</v>
      </c>
      <c r="AO13" s="158">
        <f>IF(OR(AP13="",AK13=""),"",AP13-AK13)</f>
        <v>208</v>
      </c>
      <c r="AP13" s="158">
        <v>945</v>
      </c>
      <c r="AQ13" s="158">
        <v>456</v>
      </c>
      <c r="AR13" s="158">
        <f>IF(OR(AS13="",AQ13=""),"",AS13-AQ13)</f>
        <v>364</v>
      </c>
      <c r="AS13" s="158">
        <v>820</v>
      </c>
      <c r="AT13" s="158">
        <f>IF(OR(AU13="",AS13=""),"",AU13-AS13)</f>
        <v>521</v>
      </c>
      <c r="AU13" s="158">
        <v>1341</v>
      </c>
      <c r="AV13" s="158">
        <f>IF(OR(AX13="",AU13=""),"",AX13-AU13)</f>
        <v>-243</v>
      </c>
      <c r="AW13" s="158">
        <f>IF(OR(AX13="",AS13=""),"",AX13-AS13)</f>
        <v>278</v>
      </c>
      <c r="AX13" s="158">
        <v>1098</v>
      </c>
      <c r="AY13" s="158">
        <v>112</v>
      </c>
      <c r="AZ13" s="158">
        <f>IF(OR(BA13="",AY13=""),"",BA13-AY13)</f>
        <v>158</v>
      </c>
      <c r="BA13" s="158">
        <v>270</v>
      </c>
      <c r="BB13" s="158">
        <f>IF(OR(BC13="",BA13=""),"",BC13-BA13)</f>
        <v>470</v>
      </c>
      <c r="BC13" s="158">
        <v>740</v>
      </c>
      <c r="BD13" s="158">
        <f>IF(OR(BF13="",BC13=""),"",BF13-BC13)</f>
        <v>-210</v>
      </c>
      <c r="BE13" s="158">
        <f>IF(OR(BF13="",BA13=""),"",BF13-BA13)</f>
        <v>260</v>
      </c>
      <c r="BF13" s="158">
        <v>530</v>
      </c>
      <c r="BG13" s="158">
        <v>-1</v>
      </c>
      <c r="BH13" s="158">
        <f>IF(OR(BI13="",BG13=""),"",BI13-BG13)</f>
        <v>540</v>
      </c>
      <c r="BI13" s="158">
        <v>539</v>
      </c>
      <c r="BJ13" s="158">
        <f>IF(OR(BK13="",BI13=""),"",BK13-BI13)</f>
        <v>219</v>
      </c>
      <c r="BK13" s="158">
        <v>758</v>
      </c>
      <c r="BL13" s="158">
        <f>IF(OR(BN13="",BK13=""),"",BN13-BK13)</f>
        <v>-283</v>
      </c>
      <c r="BM13" s="158">
        <f>IF(OR(BN13="",BI13=""),"",BN13-BI13)</f>
        <v>-64</v>
      </c>
      <c r="BN13" s="158">
        <v>475</v>
      </c>
      <c r="BO13" s="158">
        <v>354</v>
      </c>
      <c r="BP13" s="158">
        <f>IF(OR(BQ13="",BO13=""),"",BQ13-BO13)</f>
        <v>40</v>
      </c>
      <c r="BQ13" s="158">
        <v>394</v>
      </c>
      <c r="BR13" s="158">
        <f>IF(OR(BS13="",BQ13=""),"",BS13-BQ13)</f>
        <v>385</v>
      </c>
      <c r="BS13" s="158">
        <v>779</v>
      </c>
      <c r="BT13" s="158">
        <f>IF(OR(BV13="",BS13=""),"",BV13-BS13)</f>
        <v>-117</v>
      </c>
      <c r="BU13" s="158">
        <f>IF(OR(BV13="",BQ13=""),"",BV13-BQ13)</f>
        <v>268</v>
      </c>
      <c r="BV13" s="158">
        <v>662</v>
      </c>
      <c r="BW13" s="158">
        <v>692</v>
      </c>
      <c r="BX13" s="158">
        <f>IF(OR(BY13="",BW13=""),"",BY13-BW13)</f>
        <v>4</v>
      </c>
      <c r="BY13" s="158">
        <v>696</v>
      </c>
      <c r="BZ13" s="158">
        <f>IF(OR(CA13="",BY13=""),"",CA13-BY13)</f>
        <v>14</v>
      </c>
      <c r="CA13" s="158">
        <v>710</v>
      </c>
      <c r="CB13" s="158">
        <f>IF(OR(CD13="",CA13=""),"",CD13-CA13)</f>
        <v>-646</v>
      </c>
      <c r="CC13" s="158">
        <f>IF(OR(CD13="",BY13=""),"",CD13-BY13)</f>
        <v>-632</v>
      </c>
      <c r="CD13" s="158">
        <v>64</v>
      </c>
      <c r="CE13" s="158" t="s">
        <v>599</v>
      </c>
      <c r="CF13" s="158" t="str">
        <f>IF(OR(CG13="",CE13=""),"",CG13-CE13)</f>
        <v/>
      </c>
      <c r="CG13" s="158"/>
      <c r="CH13" s="158" t="str">
        <f>IF(OR(CI13="",CG13=""),"",CI13-CG13)</f>
        <v/>
      </c>
      <c r="CI13" s="158"/>
      <c r="CJ13" s="158" t="str">
        <f>IF(OR(CL13="",CI13=""),"",CL13-CI13)</f>
        <v/>
      </c>
      <c r="CK13" s="158" t="str">
        <f>IF(OR(CL13="",CG13=""),"",CL13-CG13)</f>
        <v/>
      </c>
      <c r="CL13" s="158"/>
      <c r="WXD13" s="26"/>
      <c r="WXE13" s="26"/>
      <c r="WXF13" s="26"/>
      <c r="WXG13" s="26"/>
      <c r="WXH13" s="26"/>
      <c r="WXI13" s="26"/>
      <c r="WXJ13" s="26"/>
      <c r="WXK13" s="26"/>
      <c r="WXL13" s="26"/>
      <c r="WXM13" s="26"/>
      <c r="WXN13" s="26"/>
      <c r="WXO13" s="26"/>
      <c r="WXP13" s="26"/>
      <c r="WXQ13" s="26"/>
      <c r="WXR13" s="26"/>
      <c r="WXS13" s="26"/>
      <c r="WXT13" s="26"/>
      <c r="WXU13" s="26"/>
      <c r="WXV13" s="26"/>
      <c r="WXW13" s="26"/>
      <c r="WXX13" s="26"/>
      <c r="WXY13" s="26"/>
      <c r="WXZ13" s="26"/>
      <c r="WYA13" s="26"/>
      <c r="WYB13" s="26"/>
      <c r="WYC13" s="26"/>
      <c r="WYD13" s="26"/>
      <c r="WYE13" s="26"/>
      <c r="WYF13" s="26"/>
      <c r="WYG13" s="26"/>
      <c r="WYH13" s="26"/>
      <c r="WYI13" s="26"/>
      <c r="WYJ13" s="26"/>
      <c r="WYK13" s="26"/>
      <c r="WYL13" s="26"/>
      <c r="WYM13" s="26"/>
      <c r="WYN13" s="26"/>
      <c r="WYO13" s="26"/>
      <c r="WYP13" s="26"/>
      <c r="WYQ13" s="26"/>
      <c r="WYR13" s="26"/>
      <c r="WYS13" s="26"/>
      <c r="WYT13" s="26"/>
      <c r="WYU13" s="26"/>
      <c r="WYV13" s="26"/>
      <c r="WYW13" s="26"/>
      <c r="WYX13" s="26"/>
      <c r="WYY13" s="26"/>
      <c r="WYZ13" s="26"/>
      <c r="WZA13" s="26"/>
      <c r="WZB13" s="26"/>
      <c r="WZC13" s="26"/>
      <c r="WZD13" s="26"/>
      <c r="WZE13" s="26"/>
      <c r="WZF13" s="26"/>
      <c r="WZG13" s="26"/>
      <c r="WZH13" s="26"/>
      <c r="WZI13" s="26"/>
      <c r="WZJ13" s="26"/>
      <c r="WZK13" s="26"/>
      <c r="WZL13" s="26"/>
      <c r="WZM13" s="26"/>
      <c r="WZN13" s="26"/>
      <c r="WZO13" s="26"/>
      <c r="WZP13" s="26"/>
      <c r="WZQ13" s="26"/>
      <c r="WZR13" s="26"/>
      <c r="WZS13" s="26"/>
      <c r="WZT13" s="26"/>
      <c r="WZU13" s="26"/>
      <c r="WZV13" s="26"/>
      <c r="WZW13" s="26"/>
      <c r="WZX13" s="26"/>
      <c r="WZY13" s="26"/>
      <c r="WZZ13" s="26"/>
      <c r="XAA13" s="26"/>
      <c r="XAB13" s="26"/>
      <c r="XAC13" s="26"/>
      <c r="XAD13" s="26"/>
      <c r="XAE13" s="26"/>
      <c r="XAF13" s="26"/>
      <c r="XAG13" s="26"/>
      <c r="XAH13" s="26"/>
      <c r="XAI13" s="26"/>
      <c r="XAJ13" s="26"/>
      <c r="XAK13" s="26"/>
      <c r="XAL13" s="26"/>
      <c r="XAM13" s="26"/>
      <c r="XAN13" s="26"/>
      <c r="XAO13" s="26"/>
      <c r="XAP13" s="26"/>
      <c r="XAQ13" s="26"/>
      <c r="XAR13" s="26"/>
      <c r="XAS13" s="26"/>
      <c r="XAT13" s="26"/>
      <c r="XAU13" s="26"/>
      <c r="XAV13" s="26"/>
      <c r="XAW13" s="26"/>
      <c r="XAX13" s="26"/>
      <c r="XAY13" s="26"/>
      <c r="XAZ13" s="26"/>
      <c r="XBA13" s="26"/>
      <c r="XBB13" s="26"/>
      <c r="XBC13" s="26"/>
      <c r="XBD13" s="26"/>
      <c r="XBE13" s="26"/>
      <c r="XBF13" s="26"/>
      <c r="XBG13" s="26"/>
      <c r="XBH13" s="26"/>
      <c r="XBI13" s="26"/>
      <c r="XBJ13" s="26"/>
      <c r="XBK13" s="26"/>
      <c r="XBL13" s="26"/>
      <c r="XBM13" s="26"/>
      <c r="XBN13" s="26"/>
      <c r="XBO13" s="26"/>
      <c r="XBP13" s="26"/>
      <c r="XBQ13" s="26"/>
      <c r="XBR13" s="26"/>
      <c r="XBS13" s="26"/>
      <c r="XBT13" s="26"/>
      <c r="XBU13" s="26"/>
      <c r="XBV13" s="26"/>
      <c r="XBW13" s="26"/>
      <c r="XBX13" s="26"/>
      <c r="XBY13" s="26"/>
      <c r="XBZ13" s="26"/>
      <c r="XCA13" s="26"/>
      <c r="XCB13" s="26"/>
      <c r="XCC13" s="26"/>
      <c r="XCD13" s="26"/>
      <c r="XCE13" s="26"/>
      <c r="XCF13" s="26"/>
      <c r="XCG13" s="26"/>
      <c r="XCH13" s="26"/>
      <c r="XCI13" s="26"/>
      <c r="XCJ13" s="26"/>
      <c r="XCK13" s="26"/>
      <c r="XCL13" s="26"/>
      <c r="XCM13" s="26"/>
      <c r="XCN13" s="26"/>
      <c r="XCO13" s="26"/>
      <c r="XCP13" s="26"/>
      <c r="XCQ13" s="26"/>
      <c r="XCR13" s="26"/>
      <c r="XCS13" s="26"/>
      <c r="XCT13" s="26"/>
      <c r="XCU13" s="26"/>
      <c r="XCV13" s="26"/>
      <c r="XCW13" s="26"/>
      <c r="XCX13" s="26"/>
      <c r="XCY13" s="26"/>
      <c r="XCZ13" s="26"/>
      <c r="XDA13" s="26"/>
      <c r="XDB13" s="26"/>
      <c r="XDC13" s="26"/>
      <c r="XDD13" s="26"/>
      <c r="XDE13" s="26"/>
      <c r="XDF13" s="26"/>
      <c r="XDG13" s="26"/>
      <c r="XDH13" s="26"/>
      <c r="XDI13" s="26"/>
      <c r="XDJ13" s="26"/>
      <c r="XDK13" s="26"/>
      <c r="XDL13" s="26"/>
      <c r="XDM13" s="26"/>
      <c r="XDN13" s="26"/>
      <c r="XDO13" s="26"/>
      <c r="XDP13" s="26"/>
      <c r="XDQ13" s="26"/>
      <c r="XDR13" s="26"/>
      <c r="XDS13" s="26"/>
      <c r="XDT13" s="26"/>
      <c r="XDU13" s="26"/>
      <c r="XDV13" s="26"/>
      <c r="XDW13" s="26"/>
      <c r="XDX13" s="26"/>
      <c r="XDY13" s="26"/>
      <c r="XDZ13" s="26"/>
      <c r="XEA13" s="26"/>
      <c r="XEB13" s="26"/>
      <c r="XEC13" s="26"/>
      <c r="XED13" s="26"/>
      <c r="XEE13" s="26"/>
      <c r="XEF13" s="26"/>
      <c r="XEG13" s="26"/>
      <c r="XEH13" s="26"/>
      <c r="XEI13" s="26"/>
      <c r="XEJ13" s="26"/>
      <c r="XEK13" s="26"/>
      <c r="XEL13" s="26"/>
      <c r="XEM13" s="26"/>
      <c r="XEN13" s="26"/>
      <c r="XEO13" s="26"/>
      <c r="XEP13" s="26"/>
      <c r="XEQ13" s="26"/>
      <c r="XER13" s="26"/>
      <c r="XES13" s="26"/>
      <c r="XET13" s="26"/>
      <c r="XEU13" s="26"/>
      <c r="XEV13" s="26"/>
      <c r="XEW13" s="26"/>
      <c r="XEX13" s="26"/>
      <c r="XEY13" s="26"/>
      <c r="XEZ13" s="26"/>
      <c r="XFA13" s="26"/>
      <c r="XFB13" s="26"/>
      <c r="XFC13" s="26"/>
      <c r="XFD13" s="26"/>
    </row>
    <row r="14" spans="1:90 16176:16384" s="40" customFormat="1" ht="63" customHeight="1">
      <c r="A14" s="239"/>
      <c r="B14" s="210" t="s">
        <v>609</v>
      </c>
      <c r="C14" s="164">
        <f t="shared" ref="C14:BN14" si="0">IFERROR(IF(OR(C13="",C12=""),"",C13/C12),"")</f>
        <v>0.11443406022845275</v>
      </c>
      <c r="D14" s="164">
        <f t="shared" si="0"/>
        <v>0.10361879073949203</v>
      </c>
      <c r="E14" s="164">
        <f t="shared" si="0"/>
        <v>0.10924006908462867</v>
      </c>
      <c r="F14" s="164">
        <f t="shared" si="0"/>
        <v>0.15256026746436741</v>
      </c>
      <c r="G14" s="164">
        <f t="shared" si="0"/>
        <v>0.12571084498561585</v>
      </c>
      <c r="H14" s="164">
        <f t="shared" si="0"/>
        <v>4.0886625730118316E-2</v>
      </c>
      <c r="I14" s="164">
        <f t="shared" si="0"/>
        <v>9.2233009708737865E-2</v>
      </c>
      <c r="J14" s="164">
        <f t="shared" si="0"/>
        <v>9.9519052904180547E-2</v>
      </c>
      <c r="K14" s="164">
        <f t="shared" si="0"/>
        <v>0.11823992133726648</v>
      </c>
      <c r="L14" s="164">
        <f t="shared" si="0"/>
        <v>9.3722172751558322E-2</v>
      </c>
      <c r="M14" s="164">
        <f t="shared" si="0"/>
        <v>0.10537383177570094</v>
      </c>
      <c r="N14" s="164">
        <f t="shared" si="0"/>
        <v>0.15847322142286172</v>
      </c>
      <c r="O14" s="164">
        <f t="shared" si="0"/>
        <v>0.12496313771748746</v>
      </c>
      <c r="P14" s="164">
        <f t="shared" si="0"/>
        <v>9.7112409762805094E-2</v>
      </c>
      <c r="Q14" s="164">
        <f t="shared" si="0"/>
        <v>0.12548512289780078</v>
      </c>
      <c r="R14" s="164">
        <f t="shared" si="0"/>
        <v>0.11660303374264781</v>
      </c>
      <c r="S14" s="164">
        <f t="shared" si="0"/>
        <v>0.14188873305282843</v>
      </c>
      <c r="T14" s="164">
        <f t="shared" si="0"/>
        <v>0.12091179385530228</v>
      </c>
      <c r="U14" s="164">
        <f t="shared" si="0"/>
        <v>0.13170555689198943</v>
      </c>
      <c r="V14" s="164">
        <f t="shared" si="0"/>
        <v>0.12772898368883312</v>
      </c>
      <c r="W14" s="164">
        <f t="shared" si="0"/>
        <v>0.13041710708187657</v>
      </c>
      <c r="X14" s="164">
        <f t="shared" si="0"/>
        <v>7.4468085106382975E-2</v>
      </c>
      <c r="Y14" s="164">
        <f t="shared" si="0"/>
        <v>9.8644492539013556E-2</v>
      </c>
      <c r="Z14" s="164">
        <f t="shared" si="0"/>
        <v>0.11472532615690634</v>
      </c>
      <c r="AA14" s="164">
        <f t="shared" si="0"/>
        <v>9.9169393405487041E-2</v>
      </c>
      <c r="AB14" s="164">
        <f t="shared" si="0"/>
        <v>0.10295830421616585</v>
      </c>
      <c r="AC14" s="164">
        <f t="shared" si="0"/>
        <v>0.10113718848294218</v>
      </c>
      <c r="AD14" s="164">
        <f t="shared" si="0"/>
        <v>8.6820083682008373E-2</v>
      </c>
      <c r="AE14" s="164">
        <f t="shared" si="0"/>
        <v>9.6608767576509519E-2</v>
      </c>
      <c r="AF14" s="164">
        <f t="shared" si="0"/>
        <v>5.1232583065380491E-2</v>
      </c>
      <c r="AG14" s="164">
        <f t="shared" si="0"/>
        <v>6.7263517493226524E-2</v>
      </c>
      <c r="AH14" s="164">
        <f t="shared" si="0"/>
        <v>8.3974932855863924E-2</v>
      </c>
      <c r="AI14" s="164">
        <f t="shared" si="0"/>
        <v>0.13781014023732471</v>
      </c>
      <c r="AJ14" s="164">
        <f t="shared" si="0"/>
        <v>6.3751763046544424E-2</v>
      </c>
      <c r="AK14" s="164">
        <f t="shared" si="0"/>
        <v>0.10161312560319867</v>
      </c>
      <c r="AL14" s="164">
        <f t="shared" si="0"/>
        <v>3.6935704514363885E-2</v>
      </c>
      <c r="AM14" s="164">
        <f t="shared" si="0"/>
        <v>7.9941327466079945E-2</v>
      </c>
      <c r="AN14" s="164">
        <f t="shared" si="0"/>
        <v>1.472367890278338E-2</v>
      </c>
      <c r="AO14" s="164">
        <f t="shared" si="0"/>
        <v>2.4149541390920702E-2</v>
      </c>
      <c r="AP14" s="164">
        <f t="shared" si="0"/>
        <v>5.9561326106138915E-2</v>
      </c>
      <c r="AQ14" s="164">
        <f t="shared" si="0"/>
        <v>0.10162692221974594</v>
      </c>
      <c r="AR14" s="164">
        <f t="shared" si="0"/>
        <v>7.4789397986439285E-2</v>
      </c>
      <c r="AS14" s="164">
        <f t="shared" si="0"/>
        <v>8.7663031858028651E-2</v>
      </c>
      <c r="AT14" s="164">
        <f t="shared" si="0"/>
        <v>0.10442974543996793</v>
      </c>
      <c r="AU14" s="164">
        <f t="shared" si="0"/>
        <v>9.3495084710311649E-2</v>
      </c>
      <c r="AV14" s="164">
        <f t="shared" si="0"/>
        <v>-4.9440488301119023E-2</v>
      </c>
      <c r="AW14" s="164">
        <f t="shared" si="0"/>
        <v>2.8069466882067851E-2</v>
      </c>
      <c r="AX14" s="164">
        <f t="shared" si="0"/>
        <v>5.7015266382801952E-2</v>
      </c>
      <c r="AY14" s="164">
        <f t="shared" si="0"/>
        <v>2.6383981154299175E-2</v>
      </c>
      <c r="AZ14" s="164">
        <f t="shared" si="0"/>
        <v>3.7097910307583942E-2</v>
      </c>
      <c r="BA14" s="164">
        <f t="shared" si="0"/>
        <v>3.1749764816556912E-2</v>
      </c>
      <c r="BB14" s="164">
        <f t="shared" si="0"/>
        <v>0.10465375194834113</v>
      </c>
      <c r="BC14" s="164">
        <f t="shared" si="0"/>
        <v>5.6944978838014623E-2</v>
      </c>
      <c r="BD14" s="164">
        <f t="shared" si="0"/>
        <v>-3.8638454461821528E-2</v>
      </c>
      <c r="BE14" s="164">
        <f t="shared" si="0"/>
        <v>2.6193834374370339E-2</v>
      </c>
      <c r="BF14" s="164">
        <f t="shared" si="0"/>
        <v>2.875746066196419E-2</v>
      </c>
      <c r="BG14" s="164">
        <f t="shared" si="0"/>
        <v>-3.1220730565095225E-4</v>
      </c>
      <c r="BH14" s="164">
        <f t="shared" si="0"/>
        <v>0.1299638989169675</v>
      </c>
      <c r="BI14" s="164">
        <f t="shared" si="0"/>
        <v>7.3253601522152753E-2</v>
      </c>
      <c r="BJ14" s="164">
        <f t="shared" si="0"/>
        <v>6.1812023708721422E-2</v>
      </c>
      <c r="BK14" s="164">
        <f t="shared" si="0"/>
        <v>6.9534905054582152E-2</v>
      </c>
      <c r="BL14" s="164">
        <f t="shared" si="0"/>
        <v>-6.4157787349807302E-2</v>
      </c>
      <c r="BM14" s="164">
        <f t="shared" si="0"/>
        <v>-8.0462660296706061E-3</v>
      </c>
      <c r="BN14" s="164">
        <f t="shared" si="0"/>
        <v>3.1021421107628004E-2</v>
      </c>
      <c r="BO14" s="164">
        <f t="shared" ref="BO14:CD14" si="1">IFERROR(IF(OR(BO13="",BO12=""),"",BO13/BO12),"")</f>
        <v>0.1111111111111111</v>
      </c>
      <c r="BP14" s="164">
        <f t="shared" si="1"/>
        <v>1.2403100775193798E-2</v>
      </c>
      <c r="BQ14" s="164">
        <f t="shared" si="1"/>
        <v>6.1456871002963653E-2</v>
      </c>
      <c r="BR14" s="164">
        <f t="shared" si="1"/>
        <v>9.8997171509385445E-2</v>
      </c>
      <c r="BS14" s="164">
        <f t="shared" si="1"/>
        <v>7.5631067961165047E-2</v>
      </c>
      <c r="BT14" s="164">
        <f t="shared" si="1"/>
        <v>-2.2860492379835874E-2</v>
      </c>
      <c r="BU14" s="164">
        <f t="shared" si="1"/>
        <v>2.9754635283668257E-2</v>
      </c>
      <c r="BV14" s="164">
        <f t="shared" si="1"/>
        <v>4.293682708522506E-2</v>
      </c>
      <c r="BW14" s="164">
        <f t="shared" si="1"/>
        <v>0.15988909426987061</v>
      </c>
      <c r="BX14" s="164">
        <f t="shared" si="1"/>
        <v>1.3084723585214263E-3</v>
      </c>
      <c r="BY14" s="164">
        <f t="shared" si="1"/>
        <v>9.4245091401489511E-2</v>
      </c>
      <c r="BZ14" s="164">
        <f t="shared" si="1"/>
        <v>3.856749311294766E-3</v>
      </c>
      <c r="CA14" s="164">
        <f t="shared" si="1"/>
        <v>6.4457557875624155E-2</v>
      </c>
      <c r="CB14" s="164">
        <f t="shared" si="1"/>
        <v>-0.16517514702122219</v>
      </c>
      <c r="CC14" s="164">
        <f t="shared" si="1"/>
        <v>-8.3808513459753348E-2</v>
      </c>
      <c r="CD14" s="164">
        <f t="shared" si="1"/>
        <v>4.2878199115637143E-3</v>
      </c>
      <c r="CE14" s="164" t="str">
        <f>IFERROR(IF(OR(CE13="",CE12=""),"",CE13/CE12),"-")</f>
        <v>-</v>
      </c>
      <c r="CF14" s="164" t="str">
        <f>IFERROR(IF(OR(CF13="",CF12=""),"",CF13/CF12),"")</f>
        <v/>
      </c>
      <c r="CG14" s="164" t="str">
        <f>IFERROR(IF(OR(CG13="",CG12=""),"",CG13/CG12),"")</f>
        <v/>
      </c>
      <c r="CH14" s="164" t="str">
        <f>IFERROR(IF(OR(CH13="",CH12=""),"",CH13/CH12),"")</f>
        <v/>
      </c>
      <c r="CI14" s="164" t="str">
        <f>IFERROR(IF(OR(CI13="",CI12=""),"",CI13/CI12),"")</f>
        <v/>
      </c>
      <c r="CJ14" s="164" t="str">
        <f>IFERROR(IF(OR(CJ13="",CJ12=""),"",CJ13/CJ12),"")</f>
        <v/>
      </c>
      <c r="CK14" s="164" t="str">
        <f>IFERROR(IF(OR(CK13="",CK12=""),"",CK13/CK12),"")</f>
        <v/>
      </c>
      <c r="CL14" s="164" t="str">
        <f>IFERROR(IF(OR(CL13="",CL12=""),"",CL13/CL12),"")</f>
        <v/>
      </c>
      <c r="WXD14" s="26"/>
      <c r="WXE14" s="26"/>
      <c r="WXF14" s="26"/>
      <c r="WXG14" s="26"/>
      <c r="WXH14" s="26"/>
      <c r="WXI14" s="26"/>
      <c r="WXJ14" s="26"/>
      <c r="WXK14" s="26"/>
      <c r="WXL14" s="26"/>
      <c r="WXM14" s="26"/>
      <c r="WXN14" s="26"/>
      <c r="WXO14" s="26"/>
      <c r="WXP14" s="26"/>
      <c r="WXQ14" s="26"/>
      <c r="WXR14" s="26"/>
      <c r="WXS14" s="26"/>
      <c r="WXT14" s="26"/>
      <c r="WXU14" s="26"/>
      <c r="WXV14" s="26"/>
      <c r="WXW14" s="26"/>
      <c r="WXX14" s="26"/>
      <c r="WXY14" s="26"/>
      <c r="WXZ14" s="26"/>
      <c r="WYA14" s="26"/>
      <c r="WYB14" s="26"/>
      <c r="WYC14" s="26"/>
      <c r="WYD14" s="26"/>
      <c r="WYE14" s="26"/>
      <c r="WYF14" s="26"/>
      <c r="WYG14" s="26"/>
      <c r="WYH14" s="26"/>
      <c r="WYI14" s="26"/>
      <c r="WYJ14" s="26"/>
      <c r="WYK14" s="26"/>
      <c r="WYL14" s="26"/>
      <c r="WYM14" s="26"/>
      <c r="WYN14" s="26"/>
      <c r="WYO14" s="26"/>
      <c r="WYP14" s="26"/>
      <c r="WYQ14" s="26"/>
      <c r="WYR14" s="26"/>
      <c r="WYS14" s="26"/>
      <c r="WYT14" s="26"/>
      <c r="WYU14" s="26"/>
      <c r="WYV14" s="26"/>
      <c r="WYW14" s="26"/>
      <c r="WYX14" s="26"/>
      <c r="WYY14" s="26"/>
      <c r="WYZ14" s="26"/>
      <c r="WZA14" s="26"/>
      <c r="WZB14" s="26"/>
      <c r="WZC14" s="26"/>
      <c r="WZD14" s="26"/>
      <c r="WZE14" s="26"/>
      <c r="WZF14" s="26"/>
      <c r="WZG14" s="26"/>
      <c r="WZH14" s="26"/>
      <c r="WZI14" s="26"/>
      <c r="WZJ14" s="26"/>
      <c r="WZK14" s="26"/>
      <c r="WZL14" s="26"/>
      <c r="WZM14" s="26"/>
      <c r="WZN14" s="26"/>
      <c r="WZO14" s="26"/>
      <c r="WZP14" s="26"/>
      <c r="WZQ14" s="26"/>
      <c r="WZR14" s="26"/>
      <c r="WZS14" s="26"/>
      <c r="WZT14" s="26"/>
      <c r="WZU14" s="26"/>
      <c r="WZV14" s="26"/>
      <c r="WZW14" s="26"/>
      <c r="WZX14" s="26"/>
      <c r="WZY14" s="26"/>
      <c r="WZZ14" s="26"/>
      <c r="XAA14" s="26"/>
      <c r="XAB14" s="26"/>
      <c r="XAC14" s="26"/>
      <c r="XAD14" s="26"/>
      <c r="XAE14" s="26"/>
      <c r="XAF14" s="26"/>
      <c r="XAG14" s="26"/>
      <c r="XAH14" s="26"/>
      <c r="XAI14" s="26"/>
      <c r="XAJ14" s="26"/>
      <c r="XAK14" s="26"/>
      <c r="XAL14" s="26"/>
      <c r="XAM14" s="26"/>
      <c r="XAN14" s="26"/>
      <c r="XAO14" s="26"/>
      <c r="XAP14" s="26"/>
      <c r="XAQ14" s="26"/>
      <c r="XAR14" s="26"/>
      <c r="XAS14" s="26"/>
      <c r="XAT14" s="26"/>
      <c r="XAU14" s="26"/>
      <c r="XAV14" s="26"/>
      <c r="XAW14" s="26"/>
      <c r="XAX14" s="26"/>
      <c r="XAY14" s="26"/>
      <c r="XAZ14" s="26"/>
      <c r="XBA14" s="26"/>
      <c r="XBB14" s="26"/>
      <c r="XBC14" s="26"/>
      <c r="XBD14" s="26"/>
      <c r="XBE14" s="26"/>
      <c r="XBF14" s="26"/>
      <c r="XBG14" s="26"/>
      <c r="XBH14" s="26"/>
      <c r="XBI14" s="26"/>
      <c r="XBJ14" s="26"/>
      <c r="XBK14" s="26"/>
      <c r="XBL14" s="26"/>
      <c r="XBM14" s="26"/>
      <c r="XBN14" s="26"/>
      <c r="XBO14" s="26"/>
      <c r="XBP14" s="26"/>
      <c r="XBQ14" s="26"/>
      <c r="XBR14" s="26"/>
      <c r="XBS14" s="26"/>
      <c r="XBT14" s="26"/>
      <c r="XBU14" s="26"/>
      <c r="XBV14" s="26"/>
      <c r="XBW14" s="26"/>
      <c r="XBX14" s="26"/>
      <c r="XBY14" s="26"/>
      <c r="XBZ14" s="26"/>
      <c r="XCA14" s="26"/>
      <c r="XCB14" s="26"/>
      <c r="XCC14" s="26"/>
      <c r="XCD14" s="26"/>
      <c r="XCE14" s="26"/>
      <c r="XCF14" s="26"/>
      <c r="XCG14" s="26"/>
      <c r="XCH14" s="26"/>
      <c r="XCI14" s="26"/>
      <c r="XCJ14" s="26"/>
      <c r="XCK14" s="26"/>
      <c r="XCL14" s="26"/>
      <c r="XCM14" s="26"/>
      <c r="XCN14" s="26"/>
      <c r="XCO14" s="26"/>
      <c r="XCP14" s="26"/>
      <c r="XCQ14" s="26"/>
      <c r="XCR14" s="26"/>
      <c r="XCS14" s="26"/>
      <c r="XCT14" s="26"/>
      <c r="XCU14" s="26"/>
      <c r="XCV14" s="26"/>
      <c r="XCW14" s="26"/>
      <c r="XCX14" s="26"/>
      <c r="XCY14" s="26"/>
      <c r="XCZ14" s="26"/>
      <c r="XDA14" s="26"/>
      <c r="XDB14" s="26"/>
      <c r="XDC14" s="26"/>
      <c r="XDD14" s="26"/>
      <c r="XDE14" s="26"/>
      <c r="XDF14" s="26"/>
      <c r="XDG14" s="26"/>
      <c r="XDH14" s="26"/>
      <c r="XDI14" s="26"/>
      <c r="XDJ14" s="26"/>
      <c r="XDK14" s="26"/>
      <c r="XDL14" s="26"/>
      <c r="XDM14" s="26"/>
      <c r="XDN14" s="26"/>
      <c r="XDO14" s="26"/>
      <c r="XDP14" s="26"/>
      <c r="XDQ14" s="26"/>
      <c r="XDR14" s="26"/>
      <c r="XDS14" s="26"/>
      <c r="XDT14" s="26"/>
      <c r="XDU14" s="26"/>
      <c r="XDV14" s="26"/>
      <c r="XDW14" s="26"/>
      <c r="XDX14" s="26"/>
      <c r="XDY14" s="26"/>
      <c r="XDZ14" s="26"/>
      <c r="XEA14" s="26"/>
      <c r="XEB14" s="26"/>
      <c r="XEC14" s="26"/>
      <c r="XED14" s="26"/>
      <c r="XEE14" s="26"/>
      <c r="XEF14" s="26"/>
      <c r="XEG14" s="26"/>
      <c r="XEH14" s="26"/>
      <c r="XEI14" s="26"/>
      <c r="XEJ14" s="26"/>
      <c r="XEK14" s="26"/>
      <c r="XEL14" s="26"/>
      <c r="XEM14" s="26"/>
      <c r="XEN14" s="26"/>
      <c r="XEO14" s="26"/>
      <c r="XEP14" s="26"/>
      <c r="XEQ14" s="26"/>
      <c r="XER14" s="26"/>
      <c r="XES14" s="26"/>
      <c r="XET14" s="26"/>
      <c r="XEU14" s="26"/>
      <c r="XEV14" s="26"/>
      <c r="XEW14" s="26"/>
      <c r="XEX14" s="26"/>
      <c r="XEY14" s="26"/>
      <c r="XEZ14" s="26"/>
      <c r="XFA14" s="26"/>
      <c r="XFB14" s="26"/>
      <c r="XFC14" s="26"/>
      <c r="XFD14" s="26"/>
    </row>
    <row r="15" spans="1:90 16176:16384" s="40" customFormat="1" ht="63" customHeight="1">
      <c r="A15" s="162" t="s">
        <v>195</v>
      </c>
      <c r="B15" s="211" t="s">
        <v>184</v>
      </c>
      <c r="C15" s="158">
        <v>-1193</v>
      </c>
      <c r="D15" s="158">
        <f>IF(OR(E15="",C15=""),"",E15-C15)</f>
        <v>-960</v>
      </c>
      <c r="E15" s="158">
        <v>-2153</v>
      </c>
      <c r="F15" s="158">
        <f>IF(OR(G15="",E15=""),"",G15-E15)</f>
        <v>-910</v>
      </c>
      <c r="G15" s="158">
        <v>-3063</v>
      </c>
      <c r="H15" s="158">
        <f>IF(OR(J15="",G15=""),"",J15-G15)</f>
        <v>-949</v>
      </c>
      <c r="I15" s="158">
        <f>IF(OR(J15="",E15=""),"",J15-E15)</f>
        <v>-1859</v>
      </c>
      <c r="J15" s="158">
        <v>-4012</v>
      </c>
      <c r="K15" s="158">
        <v>-1024</v>
      </c>
      <c r="L15" s="158">
        <f>IF(OR(M15="",K15=""),"",M15-K15)</f>
        <v>-974</v>
      </c>
      <c r="M15" s="158">
        <v>-1998</v>
      </c>
      <c r="N15" s="158">
        <f>IF(OR(O15="",M15=""),"",O15-M15)</f>
        <v>-999</v>
      </c>
      <c r="O15" s="158">
        <v>-2997</v>
      </c>
      <c r="P15" s="158">
        <f>IF(OR(R15="",O15=""),"",R15-O15)</f>
        <v>-1153</v>
      </c>
      <c r="Q15" s="158">
        <f>IF(OR(R15="",M15=""),"",R15-M15)</f>
        <v>-2152</v>
      </c>
      <c r="R15" s="158">
        <v>-4150</v>
      </c>
      <c r="S15" s="158">
        <v>-1051</v>
      </c>
      <c r="T15" s="158">
        <f>IF(OR(U15="",S15=""),"",U15-S15)</f>
        <v>-1009</v>
      </c>
      <c r="U15" s="158">
        <v>-2060</v>
      </c>
      <c r="V15" s="158">
        <f>IF(OR(W15="",U15=""),"",W15-U15)</f>
        <v>-1001</v>
      </c>
      <c r="W15" s="158">
        <v>-3061</v>
      </c>
      <c r="X15" s="158">
        <f>IF(OR(Z15="",W15=""),"",Z15-W15)</f>
        <v>-1070</v>
      </c>
      <c r="Y15" s="158">
        <f>IF(OR(Z15="",U15=""),"",Z15-U15)</f>
        <v>-2071</v>
      </c>
      <c r="Z15" s="158">
        <v>-4131</v>
      </c>
      <c r="AA15" s="158">
        <v>-1096</v>
      </c>
      <c r="AB15" s="158">
        <f>IF(OR(AC15="",AA15=""),"",AC15-AA15)</f>
        <v>-1035</v>
      </c>
      <c r="AC15" s="158">
        <v>-2131</v>
      </c>
      <c r="AD15" s="158">
        <f>IF(OR(AE15="",AC15=""),"",AE15-AC15)</f>
        <v>-1023</v>
      </c>
      <c r="AE15" s="158">
        <v>-3154</v>
      </c>
      <c r="AF15" s="158">
        <f>IF(OR(AH15="",AE15=""),"",AH15-AE15)</f>
        <v>-1284</v>
      </c>
      <c r="AG15" s="158">
        <f>IF(OR(AH15="",AC15=""),"",AH15-AC15)</f>
        <v>-2307</v>
      </c>
      <c r="AH15" s="158">
        <v>-4438</v>
      </c>
      <c r="AI15" s="158">
        <v>-1092</v>
      </c>
      <c r="AJ15" s="158">
        <f>IF(OR(AK15="",AI15=""),"",AK15-AI15)</f>
        <v>-953</v>
      </c>
      <c r="AK15" s="158">
        <v>-2045</v>
      </c>
      <c r="AL15" s="158">
        <f>IF(OR(AM15="",AK15=""),"",AM15-AK15)</f>
        <v>-990</v>
      </c>
      <c r="AM15" s="158">
        <v>-3035</v>
      </c>
      <c r="AN15" s="158">
        <f>IF(OR(AP15="",AM15=""),"",AP15-AM15)</f>
        <v>-1158</v>
      </c>
      <c r="AO15" s="158">
        <f>IF(OR(AP15="",AK15=""),"",AP15-AK15)</f>
        <v>-2148</v>
      </c>
      <c r="AP15" s="158">
        <v>-4193</v>
      </c>
      <c r="AQ15" s="158">
        <v>-1152</v>
      </c>
      <c r="AR15" s="158">
        <f>IF(OR(AS15="",AQ15=""),"",AS15-AQ15)</f>
        <v>-1136</v>
      </c>
      <c r="AS15" s="158">
        <v>-2288</v>
      </c>
      <c r="AT15" s="158">
        <f>IF(OR(AU15="",AS15=""),"",AU15-AS15)</f>
        <v>-1212</v>
      </c>
      <c r="AU15" s="158">
        <v>-3500</v>
      </c>
      <c r="AV15" s="158">
        <f>IF(OR(AX15="",AU15=""),"",AX15-AU15)</f>
        <v>-1402</v>
      </c>
      <c r="AW15" s="158">
        <f>IF(OR(AX15="",AS15=""),"",AX15-AS15)</f>
        <v>-2614</v>
      </c>
      <c r="AX15" s="158">
        <v>-4902</v>
      </c>
      <c r="AY15" s="158">
        <v>-1330</v>
      </c>
      <c r="AZ15" s="158">
        <f>IF(OR(BA15="",AY15=""),"",BA15-AY15)</f>
        <v>-1274</v>
      </c>
      <c r="BA15" s="158">
        <v>-2604</v>
      </c>
      <c r="BB15" s="158">
        <f>IF(OR(BC15="",BA15=""),"",BC15-BA15)</f>
        <v>-1353</v>
      </c>
      <c r="BC15" s="158">
        <v>-3957</v>
      </c>
      <c r="BD15" s="158">
        <f>IF(OR(BF15="",BC15=""),"",BF15-BC15)</f>
        <v>-1482</v>
      </c>
      <c r="BE15" s="158">
        <f>IF(OR(BF15="",BA15=""),"",BF15-BA15)</f>
        <v>-2835</v>
      </c>
      <c r="BF15" s="158">
        <v>-5439</v>
      </c>
      <c r="BG15" s="158">
        <v>-1567</v>
      </c>
      <c r="BH15" s="158">
        <f>IF(OR(BI15="",BG15=""),"",BI15-BG15)</f>
        <v>-1380</v>
      </c>
      <c r="BI15" s="158">
        <v>-2947</v>
      </c>
      <c r="BJ15" s="158">
        <f>IF(OR(BK15="",BI15=""),"",BK15-BI15)</f>
        <v>-1368</v>
      </c>
      <c r="BK15" s="158">
        <v>-4315</v>
      </c>
      <c r="BL15" s="158">
        <f>IF(OR(BN15="",BK15=""),"",BN15-BK15)</f>
        <v>-1678</v>
      </c>
      <c r="BM15" s="158">
        <f>IF(OR(BN15="",BI15=""),"",BN15-BI15)</f>
        <v>-3046</v>
      </c>
      <c r="BN15" s="158">
        <v>-5993</v>
      </c>
      <c r="BO15" s="158">
        <v>-1670</v>
      </c>
      <c r="BP15" s="158">
        <f>IF(OR(BQ15="",BO15=""),"",BQ15-BO15)</f>
        <v>-1561</v>
      </c>
      <c r="BQ15" s="158">
        <v>-3231</v>
      </c>
      <c r="BR15" s="158">
        <f>IF(OR(BS15="",BQ15=""),"",BS15-BQ15)</f>
        <v>-1596</v>
      </c>
      <c r="BS15" s="158">
        <v>-4827</v>
      </c>
      <c r="BT15" s="158">
        <f>IF(OR(BV15="",BS15=""),"",BV15-BS15)</f>
        <v>-1668</v>
      </c>
      <c r="BU15" s="158">
        <f>IF(OR(BV15="",BQ15=""),"",BV15-BQ15)</f>
        <v>-3264</v>
      </c>
      <c r="BV15" s="158">
        <v>-6495</v>
      </c>
      <c r="BW15" s="158">
        <v>-1708</v>
      </c>
      <c r="BX15" s="158">
        <f>IF(OR(BY15="",BW15=""),"",BY15-BW15)</f>
        <v>-1483</v>
      </c>
      <c r="BY15" s="158">
        <v>-3191</v>
      </c>
      <c r="BZ15" s="158">
        <f>IF(OR(CA15="",BY15=""),"",CA15-BY15)</f>
        <v>-1559</v>
      </c>
      <c r="CA15" s="158">
        <v>-4750</v>
      </c>
      <c r="CB15" s="158">
        <f>IF(OR(CD15="",CA15=""),"",CD15-CA15)</f>
        <v>-1729</v>
      </c>
      <c r="CC15" s="158">
        <f>IF(OR(CD15="",BY15=""),"",CD15-BY15)</f>
        <v>-3288</v>
      </c>
      <c r="CD15" s="158">
        <v>-6479</v>
      </c>
      <c r="CE15" s="158">
        <v>-1961</v>
      </c>
      <c r="CF15" s="158" t="str">
        <f>IF(OR(CG15="",CE15=""),"",CG15-CE15)</f>
        <v/>
      </c>
      <c r="CG15" s="158"/>
      <c r="CH15" s="158" t="str">
        <f>IF(OR(CI15="",CG15=""),"",CI15-CG15)</f>
        <v/>
      </c>
      <c r="CI15" s="158"/>
      <c r="CJ15" s="158" t="str">
        <f>IF(OR(CL15="",CI15=""),"",CL15-CI15)</f>
        <v/>
      </c>
      <c r="CK15" s="158" t="str">
        <f>IF(OR(CL15="",CG15=""),"",CL15-CG15)</f>
        <v/>
      </c>
      <c r="CL15" s="158"/>
      <c r="WXD15" s="26"/>
      <c r="WXE15" s="26"/>
      <c r="WXF15" s="26"/>
      <c r="WXG15" s="26"/>
      <c r="WXH15" s="26"/>
      <c r="WXI15" s="26"/>
      <c r="WXJ15" s="26"/>
      <c r="WXK15" s="26"/>
      <c r="WXL15" s="26"/>
      <c r="WXM15" s="26"/>
      <c r="WXN15" s="26"/>
      <c r="WXO15" s="26"/>
      <c r="WXP15" s="26"/>
      <c r="WXQ15" s="26"/>
      <c r="WXR15" s="26"/>
      <c r="WXS15" s="26"/>
      <c r="WXT15" s="26"/>
      <c r="WXU15" s="26"/>
      <c r="WXV15" s="26"/>
      <c r="WXW15" s="26"/>
      <c r="WXX15" s="26"/>
      <c r="WXY15" s="26"/>
      <c r="WXZ15" s="26"/>
      <c r="WYA15" s="26"/>
      <c r="WYB15" s="26"/>
      <c r="WYC15" s="26"/>
      <c r="WYD15" s="26"/>
      <c r="WYE15" s="26"/>
      <c r="WYF15" s="26"/>
      <c r="WYG15" s="26"/>
      <c r="WYH15" s="26"/>
      <c r="WYI15" s="26"/>
      <c r="WYJ15" s="26"/>
      <c r="WYK15" s="26"/>
      <c r="WYL15" s="26"/>
      <c r="WYM15" s="26"/>
      <c r="WYN15" s="26"/>
      <c r="WYO15" s="26"/>
      <c r="WYP15" s="26"/>
      <c r="WYQ15" s="26"/>
      <c r="WYR15" s="26"/>
      <c r="WYS15" s="26"/>
      <c r="WYT15" s="26"/>
      <c r="WYU15" s="26"/>
      <c r="WYV15" s="26"/>
      <c r="WYW15" s="26"/>
      <c r="WYX15" s="26"/>
      <c r="WYY15" s="26"/>
      <c r="WYZ15" s="26"/>
      <c r="WZA15" s="26"/>
      <c r="WZB15" s="26"/>
      <c r="WZC15" s="26"/>
      <c r="WZD15" s="26"/>
      <c r="WZE15" s="26"/>
      <c r="WZF15" s="26"/>
      <c r="WZG15" s="26"/>
      <c r="WZH15" s="26"/>
      <c r="WZI15" s="26"/>
      <c r="WZJ15" s="26"/>
      <c r="WZK15" s="26"/>
      <c r="WZL15" s="26"/>
      <c r="WZM15" s="26"/>
      <c r="WZN15" s="26"/>
      <c r="WZO15" s="26"/>
      <c r="WZP15" s="26"/>
      <c r="WZQ15" s="26"/>
      <c r="WZR15" s="26"/>
      <c r="WZS15" s="26"/>
      <c r="WZT15" s="26"/>
      <c r="WZU15" s="26"/>
      <c r="WZV15" s="26"/>
      <c r="WZW15" s="26"/>
      <c r="WZX15" s="26"/>
      <c r="WZY15" s="26"/>
      <c r="WZZ15" s="26"/>
      <c r="XAA15" s="26"/>
      <c r="XAB15" s="26"/>
      <c r="XAC15" s="26"/>
      <c r="XAD15" s="26"/>
      <c r="XAE15" s="26"/>
      <c r="XAF15" s="26"/>
      <c r="XAG15" s="26"/>
      <c r="XAH15" s="26"/>
      <c r="XAI15" s="26"/>
      <c r="XAJ15" s="26"/>
      <c r="XAK15" s="26"/>
      <c r="XAL15" s="26"/>
      <c r="XAM15" s="26"/>
      <c r="XAN15" s="26"/>
      <c r="XAO15" s="26"/>
      <c r="XAP15" s="26"/>
      <c r="XAQ15" s="26"/>
      <c r="XAR15" s="26"/>
      <c r="XAS15" s="26"/>
      <c r="XAT15" s="26"/>
      <c r="XAU15" s="26"/>
      <c r="XAV15" s="26"/>
      <c r="XAW15" s="26"/>
      <c r="XAX15" s="26"/>
      <c r="XAY15" s="26"/>
      <c r="XAZ15" s="26"/>
      <c r="XBA15" s="26"/>
      <c r="XBB15" s="26"/>
      <c r="XBC15" s="26"/>
      <c r="XBD15" s="26"/>
      <c r="XBE15" s="26"/>
      <c r="XBF15" s="26"/>
      <c r="XBG15" s="26"/>
      <c r="XBH15" s="26"/>
      <c r="XBI15" s="26"/>
      <c r="XBJ15" s="26"/>
      <c r="XBK15" s="26"/>
      <c r="XBL15" s="26"/>
      <c r="XBM15" s="26"/>
      <c r="XBN15" s="26"/>
      <c r="XBO15" s="26"/>
      <c r="XBP15" s="26"/>
      <c r="XBQ15" s="26"/>
      <c r="XBR15" s="26"/>
      <c r="XBS15" s="26"/>
      <c r="XBT15" s="26"/>
      <c r="XBU15" s="26"/>
      <c r="XBV15" s="26"/>
      <c r="XBW15" s="26"/>
      <c r="XBX15" s="26"/>
      <c r="XBY15" s="26"/>
      <c r="XBZ15" s="26"/>
      <c r="XCA15" s="26"/>
      <c r="XCB15" s="26"/>
      <c r="XCC15" s="26"/>
      <c r="XCD15" s="26"/>
      <c r="XCE15" s="26"/>
      <c r="XCF15" s="26"/>
      <c r="XCG15" s="26"/>
      <c r="XCH15" s="26"/>
      <c r="XCI15" s="26"/>
      <c r="XCJ15" s="26"/>
      <c r="XCK15" s="26"/>
      <c r="XCL15" s="26"/>
      <c r="XCM15" s="26"/>
      <c r="XCN15" s="26"/>
      <c r="XCO15" s="26"/>
      <c r="XCP15" s="26"/>
      <c r="XCQ15" s="26"/>
      <c r="XCR15" s="26"/>
      <c r="XCS15" s="26"/>
      <c r="XCT15" s="26"/>
      <c r="XCU15" s="26"/>
      <c r="XCV15" s="26"/>
      <c r="XCW15" s="26"/>
      <c r="XCX15" s="26"/>
      <c r="XCY15" s="26"/>
      <c r="XCZ15" s="26"/>
      <c r="XDA15" s="26"/>
      <c r="XDB15" s="26"/>
      <c r="XDC15" s="26"/>
      <c r="XDD15" s="26"/>
      <c r="XDE15" s="26"/>
      <c r="XDF15" s="26"/>
      <c r="XDG15" s="26"/>
      <c r="XDH15" s="26"/>
      <c r="XDI15" s="26"/>
      <c r="XDJ15" s="26"/>
      <c r="XDK15" s="26"/>
      <c r="XDL15" s="26"/>
      <c r="XDM15" s="26"/>
      <c r="XDN15" s="26"/>
      <c r="XDO15" s="26"/>
      <c r="XDP15" s="26"/>
      <c r="XDQ15" s="26"/>
      <c r="XDR15" s="26"/>
      <c r="XDS15" s="26"/>
      <c r="XDT15" s="26"/>
      <c r="XDU15" s="26"/>
      <c r="XDV15" s="26"/>
      <c r="XDW15" s="26"/>
      <c r="XDX15" s="26"/>
      <c r="XDY15" s="26"/>
      <c r="XDZ15" s="26"/>
      <c r="XEA15" s="26"/>
      <c r="XEB15" s="26"/>
      <c r="XEC15" s="26"/>
      <c r="XED15" s="26"/>
      <c r="XEE15" s="26"/>
      <c r="XEF15" s="26"/>
      <c r="XEG15" s="26"/>
      <c r="XEH15" s="26"/>
      <c r="XEI15" s="26"/>
      <c r="XEJ15" s="26"/>
      <c r="XEK15" s="26"/>
      <c r="XEL15" s="26"/>
      <c r="XEM15" s="26"/>
      <c r="XEN15" s="26"/>
      <c r="XEO15" s="26"/>
      <c r="XEP15" s="26"/>
      <c r="XEQ15" s="26"/>
      <c r="XER15" s="26"/>
      <c r="XES15" s="26"/>
      <c r="XET15" s="26"/>
      <c r="XEU15" s="26"/>
      <c r="XEV15" s="26"/>
      <c r="XEW15" s="26"/>
      <c r="XEX15" s="26"/>
      <c r="XEY15" s="26"/>
      <c r="XEZ15" s="26"/>
      <c r="XFA15" s="26"/>
      <c r="XFB15" s="26"/>
      <c r="XFC15" s="26"/>
      <c r="XFD15" s="26"/>
    </row>
    <row r="16" spans="1:90 16176:16384" ht="63" customHeight="1">
      <c r="A16" s="238" t="s">
        <v>196</v>
      </c>
      <c r="B16" s="68" t="s">
        <v>180</v>
      </c>
      <c r="C16" s="158">
        <f t="shared" ref="C16:BN16" si="2">IF(COUNT(C6,C9,C12)&lt;3,"",SUM(C6,C9,C12))</f>
        <v>19073</v>
      </c>
      <c r="D16" s="158">
        <f t="shared" si="2"/>
        <v>25363</v>
      </c>
      <c r="E16" s="158">
        <f t="shared" si="2"/>
        <v>44436</v>
      </c>
      <c r="F16" s="158">
        <f t="shared" si="2"/>
        <v>21262</v>
      </c>
      <c r="G16" s="158">
        <f t="shared" si="2"/>
        <v>65698</v>
      </c>
      <c r="H16" s="158">
        <f t="shared" si="2"/>
        <v>34000</v>
      </c>
      <c r="I16" s="158">
        <f t="shared" si="2"/>
        <v>55262</v>
      </c>
      <c r="J16" s="158">
        <f t="shared" si="2"/>
        <v>99698</v>
      </c>
      <c r="K16" s="158">
        <f t="shared" si="2"/>
        <v>15800</v>
      </c>
      <c r="L16" s="158">
        <f t="shared" si="2"/>
        <v>24898</v>
      </c>
      <c r="M16" s="158">
        <f t="shared" si="2"/>
        <v>40698</v>
      </c>
      <c r="N16" s="158">
        <f t="shared" si="2"/>
        <v>27119</v>
      </c>
      <c r="O16" s="158">
        <f t="shared" si="2"/>
        <v>67817</v>
      </c>
      <c r="P16" s="158">
        <f t="shared" si="2"/>
        <v>36752</v>
      </c>
      <c r="Q16" s="158">
        <f t="shared" si="2"/>
        <v>63871</v>
      </c>
      <c r="R16" s="158">
        <f t="shared" si="2"/>
        <v>104569</v>
      </c>
      <c r="S16" s="158">
        <f t="shared" si="2"/>
        <v>19957</v>
      </c>
      <c r="T16" s="158">
        <f t="shared" si="2"/>
        <v>26764</v>
      </c>
      <c r="U16" s="158">
        <f t="shared" si="2"/>
        <v>46721</v>
      </c>
      <c r="V16" s="158">
        <f t="shared" si="2"/>
        <v>26564</v>
      </c>
      <c r="W16" s="158">
        <f t="shared" si="2"/>
        <v>73285</v>
      </c>
      <c r="X16" s="158">
        <f t="shared" si="2"/>
        <v>38003</v>
      </c>
      <c r="Y16" s="158">
        <f t="shared" si="2"/>
        <v>64567</v>
      </c>
      <c r="Z16" s="158">
        <f t="shared" si="2"/>
        <v>111288</v>
      </c>
      <c r="AA16" s="158">
        <f t="shared" si="2"/>
        <v>18741</v>
      </c>
      <c r="AB16" s="158">
        <f t="shared" si="2"/>
        <v>32370</v>
      </c>
      <c r="AC16" s="158">
        <f t="shared" si="2"/>
        <v>51111</v>
      </c>
      <c r="AD16" s="158">
        <f t="shared" si="2"/>
        <v>28669</v>
      </c>
      <c r="AE16" s="158">
        <f t="shared" si="2"/>
        <v>79780</v>
      </c>
      <c r="AF16" s="158">
        <f t="shared" si="2"/>
        <v>37462</v>
      </c>
      <c r="AG16" s="158">
        <f t="shared" si="2"/>
        <v>66131</v>
      </c>
      <c r="AH16" s="158">
        <f t="shared" si="2"/>
        <v>117242</v>
      </c>
      <c r="AI16" s="158">
        <f t="shared" si="2"/>
        <v>20947</v>
      </c>
      <c r="AJ16" s="158">
        <f t="shared" si="2"/>
        <v>28440</v>
      </c>
      <c r="AK16" s="158">
        <f t="shared" si="2"/>
        <v>49387</v>
      </c>
      <c r="AL16" s="158">
        <f t="shared" si="2"/>
        <v>25841</v>
      </c>
      <c r="AM16" s="158">
        <f t="shared" si="2"/>
        <v>75228</v>
      </c>
      <c r="AN16" s="158">
        <f t="shared" si="2"/>
        <v>35211</v>
      </c>
      <c r="AO16" s="158">
        <f t="shared" si="2"/>
        <v>61052</v>
      </c>
      <c r="AP16" s="158">
        <f t="shared" si="2"/>
        <v>110439</v>
      </c>
      <c r="AQ16" s="158">
        <f t="shared" si="2"/>
        <v>23793</v>
      </c>
      <c r="AR16" s="158">
        <f t="shared" si="2"/>
        <v>29574</v>
      </c>
      <c r="AS16" s="158">
        <f t="shared" si="2"/>
        <v>53367</v>
      </c>
      <c r="AT16" s="158">
        <f t="shared" si="2"/>
        <v>37449</v>
      </c>
      <c r="AU16" s="158">
        <f t="shared" si="2"/>
        <v>90816</v>
      </c>
      <c r="AV16" s="158">
        <f t="shared" si="2"/>
        <v>47590</v>
      </c>
      <c r="AW16" s="158">
        <f t="shared" si="2"/>
        <v>85039</v>
      </c>
      <c r="AX16" s="158">
        <f t="shared" si="2"/>
        <v>138406</v>
      </c>
      <c r="AY16" s="158">
        <f t="shared" si="2"/>
        <v>28855</v>
      </c>
      <c r="AZ16" s="158">
        <f t="shared" si="2"/>
        <v>35887</v>
      </c>
      <c r="BA16" s="158">
        <f t="shared" si="2"/>
        <v>64742</v>
      </c>
      <c r="BB16" s="158">
        <f t="shared" si="2"/>
        <v>42952</v>
      </c>
      <c r="BC16" s="158">
        <f t="shared" si="2"/>
        <v>107694</v>
      </c>
      <c r="BD16" s="158">
        <f t="shared" si="2"/>
        <v>54994</v>
      </c>
      <c r="BE16" s="158">
        <f t="shared" si="2"/>
        <v>97946</v>
      </c>
      <c r="BF16" s="158">
        <f t="shared" si="2"/>
        <v>162688</v>
      </c>
      <c r="BG16" s="158">
        <f t="shared" si="2"/>
        <v>28670</v>
      </c>
      <c r="BH16" s="158">
        <f t="shared" si="2"/>
        <v>40047</v>
      </c>
      <c r="BI16" s="158">
        <f t="shared" si="2"/>
        <v>68717</v>
      </c>
      <c r="BJ16" s="158">
        <f t="shared" si="2"/>
        <v>38159</v>
      </c>
      <c r="BK16" s="158">
        <f t="shared" si="2"/>
        <v>106876</v>
      </c>
      <c r="BL16" s="158">
        <f t="shared" si="2"/>
        <v>67459</v>
      </c>
      <c r="BM16" s="158">
        <f t="shared" si="2"/>
        <v>105618</v>
      </c>
      <c r="BN16" s="158">
        <f t="shared" si="2"/>
        <v>174335</v>
      </c>
      <c r="BO16" s="158">
        <f t="shared" ref="BO16:CD16" si="3">IF(COUNT(BO6,BO9,BO12)&lt;3,"",SUM(BO6,BO9,BO12))</f>
        <v>36352</v>
      </c>
      <c r="BP16" s="158">
        <f t="shared" si="3"/>
        <v>50881</v>
      </c>
      <c r="BQ16" s="158">
        <f t="shared" si="3"/>
        <v>87233</v>
      </c>
      <c r="BR16" s="158">
        <f t="shared" si="3"/>
        <v>49118</v>
      </c>
      <c r="BS16" s="158">
        <f t="shared" si="3"/>
        <v>136351</v>
      </c>
      <c r="BT16" s="158">
        <f t="shared" si="3"/>
        <v>60343</v>
      </c>
      <c r="BU16" s="158">
        <f t="shared" si="3"/>
        <v>109461</v>
      </c>
      <c r="BV16" s="158">
        <f t="shared" si="3"/>
        <v>196694</v>
      </c>
      <c r="BW16" s="158">
        <f t="shared" si="3"/>
        <v>40144</v>
      </c>
      <c r="BX16" s="158">
        <f t="shared" si="3"/>
        <v>41915</v>
      </c>
      <c r="BY16" s="158">
        <f t="shared" si="3"/>
        <v>82059</v>
      </c>
      <c r="BZ16" s="158">
        <f t="shared" si="3"/>
        <v>47744</v>
      </c>
      <c r="CA16" s="158">
        <f t="shared" si="3"/>
        <v>129803</v>
      </c>
      <c r="CB16" s="158">
        <f t="shared" si="3"/>
        <v>49549</v>
      </c>
      <c r="CC16" s="158">
        <f t="shared" si="3"/>
        <v>97293</v>
      </c>
      <c r="CD16" s="158">
        <f t="shared" si="3"/>
        <v>179352</v>
      </c>
      <c r="CE16" s="158">
        <v>24465</v>
      </c>
      <c r="CF16" s="158" t="str">
        <f>IF(COUNT(CF6,CF9,CF12)&lt;3,"",SUM(CF6,CF9,CF12))</f>
        <v/>
      </c>
      <c r="CG16" s="158" t="str">
        <f>IF(COUNT(CG6,CG9,CG12)&lt;3,"",SUM(CG6,CG9,CG12))</f>
        <v/>
      </c>
      <c r="CH16" s="158" t="str">
        <f>IF(COUNT(CH6,CH9,CH12)&lt;3,"",SUM(CH6,CH9,CH12))</f>
        <v/>
      </c>
      <c r="CI16" s="158" t="str">
        <f>IF(COUNT(CI6,CI9,CI12)&lt;3,"",SUM(CI6,CI9,CI12))</f>
        <v/>
      </c>
      <c r="CJ16" s="158" t="str">
        <f>IF(COUNT(CJ6,CJ9,CJ12)&lt;3,"",SUM(CJ6,CJ9,CJ12))</f>
        <v/>
      </c>
      <c r="CK16" s="158" t="str">
        <f>IF(COUNT(CK6,CK9,CK12)&lt;3,"",SUM(CK6,CK9,CK12))</f>
        <v/>
      </c>
      <c r="CL16" s="158" t="str">
        <f>IF(COUNT(CL6,CL9,CL12)&lt;3,"",SUM(CL6,CL9,CL12))</f>
        <v/>
      </c>
    </row>
    <row r="17" spans="1:90 16176:16384" s="40" customFormat="1" ht="63" customHeight="1">
      <c r="A17" s="239"/>
      <c r="B17" s="68" t="s">
        <v>184</v>
      </c>
      <c r="C17" s="158">
        <f t="shared" ref="C17:BN17" si="4">IF(COUNT(C7,C10,C13,C15)&lt;4,"",SUM(C7,C10,C13,C15))</f>
        <v>-1395</v>
      </c>
      <c r="D17" s="158">
        <f t="shared" si="4"/>
        <v>531</v>
      </c>
      <c r="E17" s="158">
        <f t="shared" si="4"/>
        <v>-864</v>
      </c>
      <c r="F17" s="158">
        <f t="shared" si="4"/>
        <v>-152</v>
      </c>
      <c r="G17" s="158">
        <f t="shared" si="4"/>
        <v>-1016</v>
      </c>
      <c r="H17" s="158">
        <f t="shared" si="4"/>
        <v>3091</v>
      </c>
      <c r="I17" s="158">
        <f t="shared" si="4"/>
        <v>2939</v>
      </c>
      <c r="J17" s="158">
        <f t="shared" si="4"/>
        <v>2075</v>
      </c>
      <c r="K17" s="158">
        <f t="shared" si="4"/>
        <v>-2169</v>
      </c>
      <c r="L17" s="158">
        <f t="shared" si="4"/>
        <v>858</v>
      </c>
      <c r="M17" s="158">
        <f t="shared" si="4"/>
        <v>-1311</v>
      </c>
      <c r="N17" s="158">
        <f t="shared" si="4"/>
        <v>1800</v>
      </c>
      <c r="O17" s="158">
        <f t="shared" si="4"/>
        <v>489</v>
      </c>
      <c r="P17" s="158">
        <f t="shared" si="4"/>
        <v>3439</v>
      </c>
      <c r="Q17" s="158">
        <f t="shared" si="4"/>
        <v>5239</v>
      </c>
      <c r="R17" s="158">
        <f t="shared" si="4"/>
        <v>3928</v>
      </c>
      <c r="S17" s="158">
        <f t="shared" si="4"/>
        <v>-1338</v>
      </c>
      <c r="T17" s="158">
        <f t="shared" si="4"/>
        <v>2317</v>
      </c>
      <c r="U17" s="158">
        <f t="shared" si="4"/>
        <v>979</v>
      </c>
      <c r="V17" s="158">
        <f t="shared" si="4"/>
        <v>1656</v>
      </c>
      <c r="W17" s="158">
        <f t="shared" si="4"/>
        <v>2635</v>
      </c>
      <c r="X17" s="158">
        <f t="shared" si="4"/>
        <v>4034</v>
      </c>
      <c r="Y17" s="158">
        <f t="shared" si="4"/>
        <v>5690</v>
      </c>
      <c r="Z17" s="158">
        <f t="shared" si="4"/>
        <v>6669</v>
      </c>
      <c r="AA17" s="158">
        <f t="shared" si="4"/>
        <v>-1679</v>
      </c>
      <c r="AB17" s="158">
        <f t="shared" si="4"/>
        <v>3147</v>
      </c>
      <c r="AC17" s="158">
        <f t="shared" si="4"/>
        <v>1468</v>
      </c>
      <c r="AD17" s="158">
        <f t="shared" si="4"/>
        <v>1869</v>
      </c>
      <c r="AE17" s="158">
        <f t="shared" si="4"/>
        <v>3337</v>
      </c>
      <c r="AF17" s="158">
        <f t="shared" si="4"/>
        <v>3694</v>
      </c>
      <c r="AG17" s="158">
        <f t="shared" si="4"/>
        <v>5563</v>
      </c>
      <c r="AH17" s="158">
        <f t="shared" si="4"/>
        <v>7031</v>
      </c>
      <c r="AI17" s="158">
        <f t="shared" si="4"/>
        <v>79</v>
      </c>
      <c r="AJ17" s="158">
        <f t="shared" si="4"/>
        <v>2389</v>
      </c>
      <c r="AK17" s="158">
        <f t="shared" si="4"/>
        <v>2468</v>
      </c>
      <c r="AL17" s="158">
        <f t="shared" si="4"/>
        <v>760</v>
      </c>
      <c r="AM17" s="158">
        <f t="shared" si="4"/>
        <v>3228</v>
      </c>
      <c r="AN17" s="158">
        <f t="shared" si="4"/>
        <v>1996</v>
      </c>
      <c r="AO17" s="158">
        <f t="shared" si="4"/>
        <v>2756</v>
      </c>
      <c r="AP17" s="158">
        <f t="shared" si="4"/>
        <v>5224</v>
      </c>
      <c r="AQ17" s="158">
        <f t="shared" si="4"/>
        <v>872</v>
      </c>
      <c r="AR17" s="158">
        <f t="shared" si="4"/>
        <v>2804</v>
      </c>
      <c r="AS17" s="158">
        <f t="shared" si="4"/>
        <v>3676</v>
      </c>
      <c r="AT17" s="158">
        <f t="shared" si="4"/>
        <v>5110</v>
      </c>
      <c r="AU17" s="158">
        <f t="shared" si="4"/>
        <v>8786</v>
      </c>
      <c r="AV17" s="158">
        <f t="shared" si="4"/>
        <v>5358</v>
      </c>
      <c r="AW17" s="158">
        <f t="shared" si="4"/>
        <v>10468</v>
      </c>
      <c r="AX17" s="158">
        <f t="shared" si="4"/>
        <v>14144</v>
      </c>
      <c r="AY17" s="158">
        <f t="shared" si="4"/>
        <v>1915</v>
      </c>
      <c r="AZ17" s="158">
        <f t="shared" si="4"/>
        <v>4995</v>
      </c>
      <c r="BA17" s="158">
        <f t="shared" si="4"/>
        <v>6910</v>
      </c>
      <c r="BB17" s="158">
        <f t="shared" si="4"/>
        <v>10516</v>
      </c>
      <c r="BC17" s="158">
        <f t="shared" si="4"/>
        <v>17426</v>
      </c>
      <c r="BD17" s="158">
        <f t="shared" si="4"/>
        <v>6729</v>
      </c>
      <c r="BE17" s="158">
        <f t="shared" si="4"/>
        <v>17245</v>
      </c>
      <c r="BF17" s="158">
        <f t="shared" si="4"/>
        <v>24155</v>
      </c>
      <c r="BG17" s="158">
        <f t="shared" si="4"/>
        <v>1044</v>
      </c>
      <c r="BH17" s="158">
        <f t="shared" si="4"/>
        <v>7246</v>
      </c>
      <c r="BI17" s="158">
        <f t="shared" si="4"/>
        <v>8290</v>
      </c>
      <c r="BJ17" s="158">
        <f t="shared" si="4"/>
        <v>4961</v>
      </c>
      <c r="BK17" s="158">
        <f t="shared" si="4"/>
        <v>13251</v>
      </c>
      <c r="BL17" s="158">
        <f t="shared" si="4"/>
        <v>14279</v>
      </c>
      <c r="BM17" s="158">
        <f t="shared" si="4"/>
        <v>19240</v>
      </c>
      <c r="BN17" s="158">
        <f t="shared" si="4"/>
        <v>27530</v>
      </c>
      <c r="BO17" s="158">
        <f t="shared" ref="BO17:CD17" si="5">IF(COUNT(BO7,BO10,BO13,BO15)&lt;4,"",SUM(BO7,BO10,BO13,BO15))</f>
        <v>4075</v>
      </c>
      <c r="BP17" s="158">
        <f t="shared" si="5"/>
        <v>11742</v>
      </c>
      <c r="BQ17" s="158">
        <f t="shared" si="5"/>
        <v>15817</v>
      </c>
      <c r="BR17" s="158">
        <f t="shared" si="5"/>
        <v>10480</v>
      </c>
      <c r="BS17" s="158">
        <f t="shared" si="5"/>
        <v>26297</v>
      </c>
      <c r="BT17" s="158">
        <f t="shared" si="5"/>
        <v>9203</v>
      </c>
      <c r="BU17" s="158">
        <f t="shared" si="5"/>
        <v>19683</v>
      </c>
      <c r="BV17" s="158">
        <f t="shared" si="5"/>
        <v>35500</v>
      </c>
      <c r="BW17" s="158">
        <f t="shared" si="5"/>
        <v>5792</v>
      </c>
      <c r="BX17" s="158">
        <f t="shared" si="5"/>
        <v>6141</v>
      </c>
      <c r="BY17" s="158">
        <f t="shared" si="5"/>
        <v>11933</v>
      </c>
      <c r="BZ17" s="158">
        <f t="shared" si="5"/>
        <v>9466</v>
      </c>
      <c r="CA17" s="158">
        <f t="shared" si="5"/>
        <v>21399</v>
      </c>
      <c r="CB17" s="158">
        <f t="shared" si="5"/>
        <v>4618</v>
      </c>
      <c r="CC17" s="158">
        <f t="shared" si="5"/>
        <v>14084</v>
      </c>
      <c r="CD17" s="158">
        <f t="shared" si="5"/>
        <v>26017</v>
      </c>
      <c r="CE17" s="158">
        <v>-1961</v>
      </c>
      <c r="CF17" s="158" t="str">
        <f>IF(COUNT(CF7,CF10,CF13,CF15)&lt;4,"",SUM(CF7,CF10,CF13,CF15))</f>
        <v/>
      </c>
      <c r="CG17" s="158" t="str">
        <f>IF(COUNT(CG7,CG10,CG13,CG15)&lt;4,"",SUM(CG7,CG10,CG13,CG15))</f>
        <v/>
      </c>
      <c r="CH17" s="158" t="str">
        <f>IF(COUNT(CH7,CH10,CH13,CH15)&lt;4,"",SUM(CH7,CH10,CH13,CH15))</f>
        <v/>
      </c>
      <c r="CI17" s="158" t="str">
        <f>IF(COUNT(CI7,CI10,CI13,CI15)&lt;4,"",SUM(CI7,CI10,CI13,CI15))</f>
        <v/>
      </c>
      <c r="CJ17" s="158" t="str">
        <f>IF(COUNT(CJ7,CJ10,CJ13,CJ15)&lt;4,"",SUM(CJ7,CJ10,CJ13,CJ15))</f>
        <v/>
      </c>
      <c r="CK17" s="158" t="str">
        <f>IF(COUNT(CK7,CK10,CK13,CK15)&lt;4,"",SUM(CK7,CK10,CK13,CK15))</f>
        <v/>
      </c>
      <c r="CL17" s="158" t="str">
        <f>IF(COUNT(CL7,CL10,CL13,CL15)&lt;4,"",SUM(CL7,CL10,CL13,CL15))</f>
        <v/>
      </c>
      <c r="WXD17" s="26"/>
      <c r="WXE17" s="26"/>
      <c r="WXF17" s="26"/>
      <c r="WXG17" s="26"/>
      <c r="WXH17" s="26"/>
      <c r="WXI17" s="26"/>
      <c r="WXJ17" s="26"/>
      <c r="WXK17" s="26"/>
      <c r="WXL17" s="26"/>
      <c r="WXM17" s="26"/>
      <c r="WXN17" s="26"/>
      <c r="WXO17" s="26"/>
      <c r="WXP17" s="26"/>
      <c r="WXQ17" s="26"/>
      <c r="WXR17" s="26"/>
      <c r="WXS17" s="26"/>
      <c r="WXT17" s="26"/>
      <c r="WXU17" s="26"/>
      <c r="WXV17" s="26"/>
      <c r="WXW17" s="26"/>
      <c r="WXX17" s="26"/>
      <c r="WXY17" s="26"/>
      <c r="WXZ17" s="26"/>
      <c r="WYA17" s="26"/>
      <c r="WYB17" s="26"/>
      <c r="WYC17" s="26"/>
      <c r="WYD17" s="26"/>
      <c r="WYE17" s="26"/>
      <c r="WYF17" s="26"/>
      <c r="WYG17" s="26"/>
      <c r="WYH17" s="26"/>
      <c r="WYI17" s="26"/>
      <c r="WYJ17" s="26"/>
      <c r="WYK17" s="26"/>
      <c r="WYL17" s="26"/>
      <c r="WYM17" s="26"/>
      <c r="WYN17" s="26"/>
      <c r="WYO17" s="26"/>
      <c r="WYP17" s="26"/>
      <c r="WYQ17" s="26"/>
      <c r="WYR17" s="26"/>
      <c r="WYS17" s="26"/>
      <c r="WYT17" s="26"/>
      <c r="WYU17" s="26"/>
      <c r="WYV17" s="26"/>
      <c r="WYW17" s="26"/>
      <c r="WYX17" s="26"/>
      <c r="WYY17" s="26"/>
      <c r="WYZ17" s="26"/>
      <c r="WZA17" s="26"/>
      <c r="WZB17" s="26"/>
      <c r="WZC17" s="26"/>
      <c r="WZD17" s="26"/>
      <c r="WZE17" s="26"/>
      <c r="WZF17" s="26"/>
      <c r="WZG17" s="26"/>
      <c r="WZH17" s="26"/>
      <c r="WZI17" s="26"/>
      <c r="WZJ17" s="26"/>
      <c r="WZK17" s="26"/>
      <c r="WZL17" s="26"/>
      <c r="WZM17" s="26"/>
      <c r="WZN17" s="26"/>
      <c r="WZO17" s="26"/>
      <c r="WZP17" s="26"/>
      <c r="WZQ17" s="26"/>
      <c r="WZR17" s="26"/>
      <c r="WZS17" s="26"/>
      <c r="WZT17" s="26"/>
      <c r="WZU17" s="26"/>
      <c r="WZV17" s="26"/>
      <c r="WZW17" s="26"/>
      <c r="WZX17" s="26"/>
      <c r="WZY17" s="26"/>
      <c r="WZZ17" s="26"/>
      <c r="XAA17" s="26"/>
      <c r="XAB17" s="26"/>
      <c r="XAC17" s="26"/>
      <c r="XAD17" s="26"/>
      <c r="XAE17" s="26"/>
      <c r="XAF17" s="26"/>
      <c r="XAG17" s="26"/>
      <c r="XAH17" s="26"/>
      <c r="XAI17" s="26"/>
      <c r="XAJ17" s="26"/>
      <c r="XAK17" s="26"/>
      <c r="XAL17" s="26"/>
      <c r="XAM17" s="26"/>
      <c r="XAN17" s="26"/>
      <c r="XAO17" s="26"/>
      <c r="XAP17" s="26"/>
      <c r="XAQ17" s="26"/>
      <c r="XAR17" s="26"/>
      <c r="XAS17" s="26"/>
      <c r="XAT17" s="26"/>
      <c r="XAU17" s="26"/>
      <c r="XAV17" s="26"/>
      <c r="XAW17" s="26"/>
      <c r="XAX17" s="26"/>
      <c r="XAY17" s="26"/>
      <c r="XAZ17" s="26"/>
      <c r="XBA17" s="26"/>
      <c r="XBB17" s="26"/>
      <c r="XBC17" s="26"/>
      <c r="XBD17" s="26"/>
      <c r="XBE17" s="26"/>
      <c r="XBF17" s="26"/>
      <c r="XBG17" s="26"/>
      <c r="XBH17" s="26"/>
      <c r="XBI17" s="26"/>
      <c r="XBJ17" s="26"/>
      <c r="XBK17" s="26"/>
      <c r="XBL17" s="26"/>
      <c r="XBM17" s="26"/>
      <c r="XBN17" s="26"/>
      <c r="XBO17" s="26"/>
      <c r="XBP17" s="26"/>
      <c r="XBQ17" s="26"/>
      <c r="XBR17" s="26"/>
      <c r="XBS17" s="26"/>
      <c r="XBT17" s="26"/>
      <c r="XBU17" s="26"/>
      <c r="XBV17" s="26"/>
      <c r="XBW17" s="26"/>
      <c r="XBX17" s="26"/>
      <c r="XBY17" s="26"/>
      <c r="XBZ17" s="26"/>
      <c r="XCA17" s="26"/>
      <c r="XCB17" s="26"/>
      <c r="XCC17" s="26"/>
      <c r="XCD17" s="26"/>
      <c r="XCE17" s="26"/>
      <c r="XCF17" s="26"/>
      <c r="XCG17" s="26"/>
      <c r="XCH17" s="26"/>
      <c r="XCI17" s="26"/>
      <c r="XCJ17" s="26"/>
      <c r="XCK17" s="26"/>
      <c r="XCL17" s="26"/>
      <c r="XCM17" s="26"/>
      <c r="XCN17" s="26"/>
      <c r="XCO17" s="26"/>
      <c r="XCP17" s="26"/>
      <c r="XCQ17" s="26"/>
      <c r="XCR17" s="26"/>
      <c r="XCS17" s="26"/>
      <c r="XCT17" s="26"/>
      <c r="XCU17" s="26"/>
      <c r="XCV17" s="26"/>
      <c r="XCW17" s="26"/>
      <c r="XCX17" s="26"/>
      <c r="XCY17" s="26"/>
      <c r="XCZ17" s="26"/>
      <c r="XDA17" s="26"/>
      <c r="XDB17" s="26"/>
      <c r="XDC17" s="26"/>
      <c r="XDD17" s="26"/>
      <c r="XDE17" s="26"/>
      <c r="XDF17" s="26"/>
      <c r="XDG17" s="26"/>
      <c r="XDH17" s="26"/>
      <c r="XDI17" s="26"/>
      <c r="XDJ17" s="26"/>
      <c r="XDK17" s="26"/>
      <c r="XDL17" s="26"/>
      <c r="XDM17" s="26"/>
      <c r="XDN17" s="26"/>
      <c r="XDO17" s="26"/>
      <c r="XDP17" s="26"/>
      <c r="XDQ17" s="26"/>
      <c r="XDR17" s="26"/>
      <c r="XDS17" s="26"/>
      <c r="XDT17" s="26"/>
      <c r="XDU17" s="26"/>
      <c r="XDV17" s="26"/>
      <c r="XDW17" s="26"/>
      <c r="XDX17" s="26"/>
      <c r="XDY17" s="26"/>
      <c r="XDZ17" s="26"/>
      <c r="XEA17" s="26"/>
      <c r="XEB17" s="26"/>
      <c r="XEC17" s="26"/>
      <c r="XED17" s="26"/>
      <c r="XEE17" s="26"/>
      <c r="XEF17" s="26"/>
      <c r="XEG17" s="26"/>
      <c r="XEH17" s="26"/>
      <c r="XEI17" s="26"/>
      <c r="XEJ17" s="26"/>
      <c r="XEK17" s="26"/>
      <c r="XEL17" s="26"/>
      <c r="XEM17" s="26"/>
      <c r="XEN17" s="26"/>
      <c r="XEO17" s="26"/>
      <c r="XEP17" s="26"/>
      <c r="XEQ17" s="26"/>
      <c r="XER17" s="26"/>
      <c r="XES17" s="26"/>
      <c r="XET17" s="26"/>
      <c r="XEU17" s="26"/>
      <c r="XEV17" s="26"/>
      <c r="XEW17" s="26"/>
      <c r="XEX17" s="26"/>
      <c r="XEY17" s="26"/>
      <c r="XEZ17" s="26"/>
      <c r="XFA17" s="26"/>
      <c r="XFB17" s="26"/>
      <c r="XFC17" s="26"/>
      <c r="XFD17" s="26"/>
    </row>
    <row r="18" spans="1:90 16176:16384" s="40" customFormat="1" ht="63" customHeight="1">
      <c r="A18" s="239"/>
      <c r="B18" s="68" t="s">
        <v>609</v>
      </c>
      <c r="C18" s="164">
        <f>IFERROR(IF(OR(C17="",C16=""),"",C17/C16),"")</f>
        <v>-7.3140040895506742E-2</v>
      </c>
      <c r="D18" s="164">
        <f>IFERROR(IF(OR(D17="",D16=""),"",D17/D16),"")</f>
        <v>2.0936009147182903E-2</v>
      </c>
      <c r="E18" s="164">
        <f>IFERROR(IF(OR(E17="",E16=""),"",E17/E16),"")</f>
        <v>-1.9443694301917364E-2</v>
      </c>
      <c r="F18" s="164">
        <f>IFERROR(IF(OR(F17="",F16=""),"",F17/F16),"")</f>
        <v>-7.1489041482456963E-3</v>
      </c>
      <c r="G18" s="164">
        <f>IFERROR(IF(OR(G17="",G16=""),"",G17/G16),"")</f>
        <v>-1.5464702121830192E-2</v>
      </c>
      <c r="H18" s="164">
        <f>IFERROR(IF(OR(H17="",H16=""),"",H17/H16),"")</f>
        <v>9.0911764705882359E-2</v>
      </c>
      <c r="I18" s="164">
        <f>IFERROR(IF(OR(I17="",I16=""),"",I17/I16),"")</f>
        <v>5.3183019072780571E-2</v>
      </c>
      <c r="J18" s="164">
        <f>IFERROR(IF(OR(J17="",J16=""),"",J17/J16),"")</f>
        <v>2.0812854821561113E-2</v>
      </c>
      <c r="K18" s="164">
        <f>IFERROR(IF(OR(K17="",K16=""),"",K17/K16),"")</f>
        <v>-0.13727848101265822</v>
      </c>
      <c r="L18" s="164">
        <f>IFERROR(IF(OR(L17="",L16=""),"",L17/L16),"")</f>
        <v>3.4460599244919274E-2</v>
      </c>
      <c r="M18" s="164">
        <f>IFERROR(IF(OR(M17="",M16=""),"",M17/M16),"")</f>
        <v>-3.2212885154061621E-2</v>
      </c>
      <c r="N18" s="164">
        <f>IFERROR(IF(OR(N17="",N16=""),"",N17/N16),"")</f>
        <v>6.6374128839558982E-2</v>
      </c>
      <c r="O18" s="164">
        <f>IFERROR(IF(OR(O17="",O16=""),"",O17/O16),"")</f>
        <v>7.2105814176386448E-3</v>
      </c>
      <c r="P18" s="164">
        <f>IFERROR(IF(OR(P17="",P16=""),"",P17/P16),"")</f>
        <v>9.3573138876795817E-2</v>
      </c>
      <c r="Q18" s="164">
        <f>IFERROR(IF(OR(Q17="",Q16=""),"",Q17/Q16),"")</f>
        <v>8.2024706048128254E-2</v>
      </c>
      <c r="R18" s="164">
        <f>IFERROR(IF(OR(R17="",R16=""),"",R17/R16),"")</f>
        <v>3.7563713911388651E-2</v>
      </c>
      <c r="S18" s="164">
        <f>IFERROR(IF(OR(S17="",S16=""),"",S17/S16),"")</f>
        <v>-6.7044144911559855E-2</v>
      </c>
      <c r="T18" s="164">
        <f>IFERROR(IF(OR(T17="",T16=""),"",T17/T16),"")</f>
        <v>8.6571513973994915E-2</v>
      </c>
      <c r="U18" s="164">
        <f>IFERROR(IF(OR(U17="",U16=""),"",U17/U16),"")</f>
        <v>2.0954174782217845E-2</v>
      </c>
      <c r="V18" s="164">
        <f>IFERROR(IF(OR(V17="",V16=""),"",V17/V16),"")</f>
        <v>6.2340009034783921E-2</v>
      </c>
      <c r="W18" s="164">
        <f>IFERROR(IF(OR(W17="",W16=""),"",W17/W16),"")</f>
        <v>3.595551613563485E-2</v>
      </c>
      <c r="X18" s="164">
        <f>IFERROR(IF(OR(X17="",X16=""),"",X17/X16),"")</f>
        <v>0.10614951451201221</v>
      </c>
      <c r="Y18" s="164">
        <f>IFERROR(IF(OR(Y17="",Y16=""),"",Y17/Y16),"")</f>
        <v>8.8125513032973501E-2</v>
      </c>
      <c r="Z18" s="164">
        <f>IFERROR(IF(OR(Z17="",Z16=""),"",Z17/Z16),"")</f>
        <v>5.9925598447271945E-2</v>
      </c>
      <c r="AA18" s="164">
        <f>IFERROR(IF(OR(AA17="",AA16=""),"",AA17/AA16),"")</f>
        <v>-8.9589669708126568E-2</v>
      </c>
      <c r="AB18" s="164">
        <f>IFERROR(IF(OR(AB17="",AB16=""),"",AB17/AB16),"")</f>
        <v>9.7219647822057456E-2</v>
      </c>
      <c r="AC18" s="164">
        <f>IFERROR(IF(OR(AC17="",AC16=""),"",AC17/AC16),"")</f>
        <v>2.8721801569133846E-2</v>
      </c>
      <c r="AD18" s="164">
        <f>IFERROR(IF(OR(AD17="",AD16=""),"",AD17/AD16),"")</f>
        <v>6.5192368063064637E-2</v>
      </c>
      <c r="AE18" s="164">
        <f>IFERROR(IF(OR(AE17="",AE16=""),"",AE17/AE16),"")</f>
        <v>4.1827525695663073E-2</v>
      </c>
      <c r="AF18" s="164">
        <f>IFERROR(IF(OR(AF17="",AF16=""),"",AF17/AF16),"")</f>
        <v>9.8606588009182636E-2</v>
      </c>
      <c r="AG18" s="164">
        <f>IFERROR(IF(OR(AG17="",AG16=""),"",AG17/AG16),"")</f>
        <v>8.4120911524096106E-2</v>
      </c>
      <c r="AH18" s="164">
        <f>IFERROR(IF(OR(AH17="",AH16=""),"",AH17/AH16),"")</f>
        <v>5.9969976629535487E-2</v>
      </c>
      <c r="AI18" s="164">
        <f>IFERROR(IF(OR(AI17="",AI16=""),"",AI17/AI16),"")</f>
        <v>3.7714231154819308E-3</v>
      </c>
      <c r="AJ18" s="164">
        <f>IFERROR(IF(OR(AJ17="",AJ16=""),"",AJ17/AJ16),"")</f>
        <v>8.4001406469760898E-2</v>
      </c>
      <c r="AK18" s="164">
        <f>IFERROR(IF(OR(AK17="",AK16=""),"",AK17/AK16),"")</f>
        <v>4.997266487132241E-2</v>
      </c>
      <c r="AL18" s="164">
        <f>IFERROR(IF(OR(AL17="",AL16=""),"",AL17/AL16),"")</f>
        <v>2.9410626523741341E-2</v>
      </c>
      <c r="AM18" s="164">
        <f>IFERROR(IF(OR(AM17="",AM16=""),"",AM17/AM16),"")</f>
        <v>4.2909554952943053E-2</v>
      </c>
      <c r="AN18" s="164">
        <f>IFERROR(IF(OR(AN17="",AN16=""),"",AN17/AN16),"")</f>
        <v>5.6686830819914234E-2</v>
      </c>
      <c r="AO18" s="164">
        <f>IFERROR(IF(OR(AO17="",AO16=""),"",AO17/AO16),"")</f>
        <v>4.5141846294961673E-2</v>
      </c>
      <c r="AP18" s="164">
        <f>IFERROR(IF(OR(AP17="",AP16=""),"",AP17/AP16),"")</f>
        <v>4.7302130587926365E-2</v>
      </c>
      <c r="AQ18" s="164">
        <f>IFERROR(IF(OR(AQ17="",AQ16=""),"",AQ17/AQ16),"")</f>
        <v>3.6649434707687133E-2</v>
      </c>
      <c r="AR18" s="164">
        <f>IFERROR(IF(OR(AR17="",AR16=""),"",AR17/AR16),"")</f>
        <v>9.4813011428957872E-2</v>
      </c>
      <c r="AS18" s="164">
        <f>IFERROR(IF(OR(AS17="",AS16=""),"",AS17/AS16),"")</f>
        <v>6.888151854142073E-2</v>
      </c>
      <c r="AT18" s="164">
        <f>IFERROR(IF(OR(AT17="",AT16=""),"",AT17/AT16),"")</f>
        <v>0.1364522417153996</v>
      </c>
      <c r="AU18" s="164">
        <f>IFERROR(IF(OR(AU17="",AU16=""),"",AU17/AU16),"")</f>
        <v>9.6745066948555322E-2</v>
      </c>
      <c r="AV18" s="164">
        <f>IFERROR(IF(OR(AV17="",AV16=""),"",AV17/AV16),"")</f>
        <v>0.11258667787350284</v>
      </c>
      <c r="AW18" s="164">
        <f>IFERROR(IF(OR(AW17="",AW16=""),"",AW17/AW16),"")</f>
        <v>0.1230964616234904</v>
      </c>
      <c r="AX18" s="164">
        <f>IFERROR(IF(OR(AX17="",AX16=""),"",AX17/AX16),"")</f>
        <v>0.10219210149848995</v>
      </c>
      <c r="AY18" s="164">
        <f>IFERROR(IF(OR(AY17="",AY16=""),"",AY17/AY16),"")</f>
        <v>6.6366314330272055E-2</v>
      </c>
      <c r="AZ18" s="164">
        <f>IFERROR(IF(OR(AZ17="",AZ16=""),"",AZ17/AZ16),"")</f>
        <v>0.13918689218937219</v>
      </c>
      <c r="BA18" s="164">
        <f>IFERROR(IF(OR(BA17="",BA16=""),"",BA17/BA16),"")</f>
        <v>0.10673133360106268</v>
      </c>
      <c r="BB18" s="164">
        <f>IFERROR(IF(OR(BB17="",BB16=""),"",BB17/BB16),"")</f>
        <v>0.244831439746694</v>
      </c>
      <c r="BC18" s="164">
        <f>IFERROR(IF(OR(BC17="",BC16=""),"",BC17/BC16),"")</f>
        <v>0.16181031440934499</v>
      </c>
      <c r="BD18" s="164">
        <f>IFERROR(IF(OR(BD17="",BD16=""),"",BD17/BD16),"")</f>
        <v>0.12235880277848493</v>
      </c>
      <c r="BE18" s="164">
        <f>IFERROR(IF(OR(BE17="",BE16=""),"",BE17/BE16),"")</f>
        <v>0.17606640393686318</v>
      </c>
      <c r="BF18" s="164">
        <f>IFERROR(IF(OR(BF17="",BF16=""),"",BF17/BF16),"")</f>
        <v>0.14847438040912667</v>
      </c>
      <c r="BG18" s="164">
        <f>IFERROR(IF(OR(BG17="",BG16=""),"",BG17/BG16),"")</f>
        <v>3.641437042204395E-2</v>
      </c>
      <c r="BH18" s="164">
        <f>IFERROR(IF(OR(BH17="",BH16=""),"",BH17/BH16),"")</f>
        <v>0.18093739855669588</v>
      </c>
      <c r="BI18" s="164">
        <f>IFERROR(IF(OR(BI17="",BI16=""),"",BI17/BI16),"")</f>
        <v>0.12063972524993816</v>
      </c>
      <c r="BJ18" s="164">
        <f>IFERROR(IF(OR(BJ17="",BJ16=""),"",BJ17/BJ16),"")</f>
        <v>0.13000864802536755</v>
      </c>
      <c r="BK18" s="164">
        <f>IFERROR(IF(OR(BK17="",BK16=""),"",BK17/BK16),"")</f>
        <v>0.1239848048205397</v>
      </c>
      <c r="BL18" s="164">
        <f>IFERROR(IF(OR(BL17="",BL16=""),"",BL17/BL16),"")</f>
        <v>0.21166931024770602</v>
      </c>
      <c r="BM18" s="164">
        <f>IFERROR(IF(OR(BM17="",BM16=""),"",BM17/BM16),"")</f>
        <v>0.18216591868810242</v>
      </c>
      <c r="BN18" s="164">
        <f>IFERROR(IF(OR(BN17="",BN16=""),"",BN17/BN16),"")</f>
        <v>0.1579143602833625</v>
      </c>
      <c r="BO18" s="164">
        <f>IFERROR(IF(OR(BO17="",BO16=""),"",BO17/BO16),"")</f>
        <v>0.11209837147887323</v>
      </c>
      <c r="BP18" s="164">
        <f>IFERROR(IF(OR(BP17="",BP16=""),"",BP17/BP16),"")</f>
        <v>0.23077376623887108</v>
      </c>
      <c r="BQ18" s="164">
        <f>IFERROR(IF(OR(BQ17="",BQ16=""),"",BQ17/BQ16),"")</f>
        <v>0.18131899625141862</v>
      </c>
      <c r="BR18" s="164">
        <f>IFERROR(IF(OR(BR17="",BR16=""),"",BR17/BR16),"")</f>
        <v>0.21336373630848163</v>
      </c>
      <c r="BS18" s="164">
        <f>IFERROR(IF(OR(BS17="",BS16=""),"",BS17/BS16),"")</f>
        <v>0.19286253859524316</v>
      </c>
      <c r="BT18" s="164">
        <f>IFERROR(IF(OR(BT17="",BT16=""),"",BT17/BT16),"")</f>
        <v>0.15251147606184645</v>
      </c>
      <c r="BU18" s="164">
        <f>IFERROR(IF(OR(BU17="",BU16=""),"",BU17/BU16),"")</f>
        <v>0.17981746923561817</v>
      </c>
      <c r="BV18" s="164">
        <f>IFERROR(IF(OR(BV17="",BV16=""),"",BV17/BV16),"")</f>
        <v>0.18048339044403999</v>
      </c>
      <c r="BW18" s="164">
        <f>IFERROR(IF(OR(BW17="",BW16=""),"",BW17/BW16),"")</f>
        <v>0.14428058987644479</v>
      </c>
      <c r="BX18" s="164">
        <f>IFERROR(IF(OR(BX17="",BX16=""),"",BX17/BX16),"")</f>
        <v>0.14651079565787903</v>
      </c>
      <c r="BY18" s="164">
        <f>IFERROR(IF(OR(BY17="",BY16=""),"",BY17/BY16),"")</f>
        <v>0.14541975895392339</v>
      </c>
      <c r="BZ18" s="164">
        <f>IFERROR(IF(OR(BZ17="",BZ16=""),"",BZ17/BZ16),"")</f>
        <v>0.1982657506702413</v>
      </c>
      <c r="CA18" s="164">
        <f>IFERROR(IF(OR(CA17="",CA16=""),"",CA17/CA16),"")</f>
        <v>0.16485751484942568</v>
      </c>
      <c r="CB18" s="164">
        <f>IFERROR(IF(OR(CB17="",CB16=""),"",CB17/CB16),"")</f>
        <v>9.3200670043795036E-2</v>
      </c>
      <c r="CC18" s="164">
        <f>IFERROR(IF(OR(CC17="",CC16=""),"",CC17/CC16),"")</f>
        <v>0.1447586157277502</v>
      </c>
      <c r="CD18" s="164">
        <f>IFERROR(IF(OR(CD17="",CD16=""),"",CD17/CD16),"")</f>
        <v>0.14506110888085999</v>
      </c>
      <c r="CE18" s="164">
        <f>IFERROR(IF(OR(CE17="",CE16=""),"",CE17/CE16),"")</f>
        <v>-8.015532393214797E-2</v>
      </c>
      <c r="CF18" s="164" t="str">
        <f>IFERROR(IF(OR(CF17="",CF16=""),"",CF17/CF16),"")</f>
        <v/>
      </c>
      <c r="CG18" s="164" t="str">
        <f>IFERROR(IF(OR(CG17="",CG16=""),"",CG17/CG16),"")</f>
        <v/>
      </c>
      <c r="CH18" s="164" t="str">
        <f>IFERROR(IF(OR(CH17="",CH16=""),"",CH17/CH16),"")</f>
        <v/>
      </c>
      <c r="CI18" s="164" t="str">
        <f>IFERROR(IF(OR(CI17="",CI16=""),"",CI17/CI16),"")</f>
        <v/>
      </c>
      <c r="CJ18" s="164" t="str">
        <f>IFERROR(IF(OR(CJ17="",CJ16=""),"",CJ17/CJ16),"")</f>
        <v/>
      </c>
      <c r="CK18" s="164" t="str">
        <f>IFERROR(IF(OR(CK17="",CK16=""),"",CK17/CK16),"")</f>
        <v/>
      </c>
      <c r="CL18" s="164" t="str">
        <f>IFERROR(IF(OR(CL17="",CL16=""),"",CL17/CL16),"")</f>
        <v/>
      </c>
      <c r="WXD18" s="26"/>
      <c r="WXE18" s="26"/>
      <c r="WXF18" s="26"/>
      <c r="WXG18" s="26"/>
      <c r="WXH18" s="26"/>
      <c r="WXI18" s="26"/>
      <c r="WXJ18" s="26"/>
      <c r="WXK18" s="26"/>
      <c r="WXL18" s="26"/>
      <c r="WXM18" s="26"/>
      <c r="WXN18" s="26"/>
      <c r="WXO18" s="26"/>
      <c r="WXP18" s="26"/>
      <c r="WXQ18" s="26"/>
      <c r="WXR18" s="26"/>
      <c r="WXS18" s="26"/>
      <c r="WXT18" s="26"/>
      <c r="WXU18" s="26"/>
      <c r="WXV18" s="26"/>
      <c r="WXW18" s="26"/>
      <c r="WXX18" s="26"/>
      <c r="WXY18" s="26"/>
      <c r="WXZ18" s="26"/>
      <c r="WYA18" s="26"/>
      <c r="WYB18" s="26"/>
      <c r="WYC18" s="26"/>
      <c r="WYD18" s="26"/>
      <c r="WYE18" s="26"/>
      <c r="WYF18" s="26"/>
      <c r="WYG18" s="26"/>
      <c r="WYH18" s="26"/>
      <c r="WYI18" s="26"/>
      <c r="WYJ18" s="26"/>
      <c r="WYK18" s="26"/>
      <c r="WYL18" s="26"/>
      <c r="WYM18" s="26"/>
      <c r="WYN18" s="26"/>
      <c r="WYO18" s="26"/>
      <c r="WYP18" s="26"/>
      <c r="WYQ18" s="26"/>
      <c r="WYR18" s="26"/>
      <c r="WYS18" s="26"/>
      <c r="WYT18" s="26"/>
      <c r="WYU18" s="26"/>
      <c r="WYV18" s="26"/>
      <c r="WYW18" s="26"/>
      <c r="WYX18" s="26"/>
      <c r="WYY18" s="26"/>
      <c r="WYZ18" s="26"/>
      <c r="WZA18" s="26"/>
      <c r="WZB18" s="26"/>
      <c r="WZC18" s="26"/>
      <c r="WZD18" s="26"/>
      <c r="WZE18" s="26"/>
      <c r="WZF18" s="26"/>
      <c r="WZG18" s="26"/>
      <c r="WZH18" s="26"/>
      <c r="WZI18" s="26"/>
      <c r="WZJ18" s="26"/>
      <c r="WZK18" s="26"/>
      <c r="WZL18" s="26"/>
      <c r="WZM18" s="26"/>
      <c r="WZN18" s="26"/>
      <c r="WZO18" s="26"/>
      <c r="WZP18" s="26"/>
      <c r="WZQ18" s="26"/>
      <c r="WZR18" s="26"/>
      <c r="WZS18" s="26"/>
      <c r="WZT18" s="26"/>
      <c r="WZU18" s="26"/>
      <c r="WZV18" s="26"/>
      <c r="WZW18" s="26"/>
      <c r="WZX18" s="26"/>
      <c r="WZY18" s="26"/>
      <c r="WZZ18" s="26"/>
      <c r="XAA18" s="26"/>
      <c r="XAB18" s="26"/>
      <c r="XAC18" s="26"/>
      <c r="XAD18" s="26"/>
      <c r="XAE18" s="26"/>
      <c r="XAF18" s="26"/>
      <c r="XAG18" s="26"/>
      <c r="XAH18" s="26"/>
      <c r="XAI18" s="26"/>
      <c r="XAJ18" s="26"/>
      <c r="XAK18" s="26"/>
      <c r="XAL18" s="26"/>
      <c r="XAM18" s="26"/>
      <c r="XAN18" s="26"/>
      <c r="XAO18" s="26"/>
      <c r="XAP18" s="26"/>
      <c r="XAQ18" s="26"/>
      <c r="XAR18" s="26"/>
      <c r="XAS18" s="26"/>
      <c r="XAT18" s="26"/>
      <c r="XAU18" s="26"/>
      <c r="XAV18" s="26"/>
      <c r="XAW18" s="26"/>
      <c r="XAX18" s="26"/>
      <c r="XAY18" s="26"/>
      <c r="XAZ18" s="26"/>
      <c r="XBA18" s="26"/>
      <c r="XBB18" s="26"/>
      <c r="XBC18" s="26"/>
      <c r="XBD18" s="26"/>
      <c r="XBE18" s="26"/>
      <c r="XBF18" s="26"/>
      <c r="XBG18" s="26"/>
      <c r="XBH18" s="26"/>
      <c r="XBI18" s="26"/>
      <c r="XBJ18" s="26"/>
      <c r="XBK18" s="26"/>
      <c r="XBL18" s="26"/>
      <c r="XBM18" s="26"/>
      <c r="XBN18" s="26"/>
      <c r="XBO18" s="26"/>
      <c r="XBP18" s="26"/>
      <c r="XBQ18" s="26"/>
      <c r="XBR18" s="26"/>
      <c r="XBS18" s="26"/>
      <c r="XBT18" s="26"/>
      <c r="XBU18" s="26"/>
      <c r="XBV18" s="26"/>
      <c r="XBW18" s="26"/>
      <c r="XBX18" s="26"/>
      <c r="XBY18" s="26"/>
      <c r="XBZ18" s="26"/>
      <c r="XCA18" s="26"/>
      <c r="XCB18" s="26"/>
      <c r="XCC18" s="26"/>
      <c r="XCD18" s="26"/>
      <c r="XCE18" s="26"/>
      <c r="XCF18" s="26"/>
      <c r="XCG18" s="26"/>
      <c r="XCH18" s="26"/>
      <c r="XCI18" s="26"/>
      <c r="XCJ18" s="26"/>
      <c r="XCK18" s="26"/>
      <c r="XCL18" s="26"/>
      <c r="XCM18" s="26"/>
      <c r="XCN18" s="26"/>
      <c r="XCO18" s="26"/>
      <c r="XCP18" s="26"/>
      <c r="XCQ18" s="26"/>
      <c r="XCR18" s="26"/>
      <c r="XCS18" s="26"/>
      <c r="XCT18" s="26"/>
      <c r="XCU18" s="26"/>
      <c r="XCV18" s="26"/>
      <c r="XCW18" s="26"/>
      <c r="XCX18" s="26"/>
      <c r="XCY18" s="26"/>
      <c r="XCZ18" s="26"/>
      <c r="XDA18" s="26"/>
      <c r="XDB18" s="26"/>
      <c r="XDC18" s="26"/>
      <c r="XDD18" s="26"/>
      <c r="XDE18" s="26"/>
      <c r="XDF18" s="26"/>
      <c r="XDG18" s="26"/>
      <c r="XDH18" s="26"/>
      <c r="XDI18" s="26"/>
      <c r="XDJ18" s="26"/>
      <c r="XDK18" s="26"/>
      <c r="XDL18" s="26"/>
      <c r="XDM18" s="26"/>
      <c r="XDN18" s="26"/>
      <c r="XDO18" s="26"/>
      <c r="XDP18" s="26"/>
      <c r="XDQ18" s="26"/>
      <c r="XDR18" s="26"/>
      <c r="XDS18" s="26"/>
      <c r="XDT18" s="26"/>
      <c r="XDU18" s="26"/>
      <c r="XDV18" s="26"/>
      <c r="XDW18" s="26"/>
      <c r="XDX18" s="26"/>
      <c r="XDY18" s="26"/>
      <c r="XDZ18" s="26"/>
      <c r="XEA18" s="26"/>
      <c r="XEB18" s="26"/>
      <c r="XEC18" s="26"/>
      <c r="XED18" s="26"/>
      <c r="XEE18" s="26"/>
      <c r="XEF18" s="26"/>
      <c r="XEG18" s="26"/>
      <c r="XEH18" s="26"/>
      <c r="XEI18" s="26"/>
      <c r="XEJ18" s="26"/>
      <c r="XEK18" s="26"/>
      <c r="XEL18" s="26"/>
      <c r="XEM18" s="26"/>
      <c r="XEN18" s="26"/>
      <c r="XEO18" s="26"/>
      <c r="XEP18" s="26"/>
      <c r="XEQ18" s="26"/>
      <c r="XER18" s="26"/>
      <c r="XES18" s="26"/>
      <c r="XET18" s="26"/>
      <c r="XEU18" s="26"/>
      <c r="XEV18" s="26"/>
      <c r="XEW18" s="26"/>
      <c r="XEX18" s="26"/>
      <c r="XEY18" s="26"/>
      <c r="XEZ18" s="26"/>
      <c r="XFA18" s="26"/>
      <c r="XFB18" s="26"/>
      <c r="XFC18" s="26"/>
      <c r="XFD18" s="26"/>
    </row>
    <row r="19" spans="1:90 16176:16384" ht="21" customHeight="1"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B19" s="48"/>
      <c r="AC19" s="48"/>
      <c r="AF19" s="48"/>
      <c r="AG19" s="48"/>
      <c r="AH19" s="48"/>
      <c r="AJ19" s="48"/>
      <c r="AK19" s="48"/>
      <c r="AN19" s="48"/>
      <c r="AO19" s="48"/>
      <c r="AP19" s="48"/>
      <c r="AR19" s="48"/>
      <c r="AS19" s="48"/>
      <c r="AV19" s="48"/>
      <c r="AW19" s="48"/>
      <c r="AX19" s="48"/>
      <c r="AZ19" s="48"/>
      <c r="BA19" s="48"/>
      <c r="BD19" s="48"/>
      <c r="BE19" s="48"/>
      <c r="BF19" s="48"/>
      <c r="BH19" s="48"/>
      <c r="BI19" s="48"/>
      <c r="BJ19" s="48"/>
      <c r="BK19" s="48"/>
      <c r="BL19" s="48"/>
      <c r="BM19" s="48"/>
      <c r="BQ19" s="48"/>
      <c r="BR19" s="48"/>
      <c r="BS19" s="48"/>
      <c r="BT19" s="48"/>
      <c r="BU19" s="48"/>
      <c r="BY19" s="48"/>
      <c r="BZ19" s="48"/>
      <c r="CA19" s="48"/>
      <c r="CB19" s="48"/>
      <c r="CC19" s="48"/>
      <c r="CG19" s="48"/>
      <c r="CH19" s="48"/>
      <c r="CI19" s="48"/>
      <c r="CJ19" s="48"/>
      <c r="CK19" s="48"/>
    </row>
    <row r="20" spans="1:90 16176:16384" ht="21" customHeight="1"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B20" s="48"/>
      <c r="AC20" s="48"/>
      <c r="AF20" s="48"/>
      <c r="AG20" s="48"/>
      <c r="AH20" s="48"/>
      <c r="AJ20" s="48"/>
      <c r="AK20" s="48"/>
      <c r="AN20" s="48"/>
      <c r="AO20" s="48"/>
      <c r="AP20" s="48"/>
      <c r="AR20" s="48"/>
      <c r="AS20" s="48"/>
      <c r="AV20" s="48"/>
      <c r="AW20" s="48"/>
      <c r="AX20" s="48"/>
      <c r="AZ20" s="48"/>
      <c r="BA20" s="48"/>
      <c r="BD20" s="48"/>
      <c r="BE20" s="48"/>
      <c r="BF20" s="48"/>
      <c r="BH20" s="48"/>
      <c r="BI20" s="48"/>
      <c r="BJ20" s="48"/>
      <c r="BK20" s="48"/>
      <c r="BL20" s="48"/>
      <c r="BM20" s="48"/>
      <c r="BQ20" s="48"/>
      <c r="BR20" s="48"/>
      <c r="BS20" s="48"/>
      <c r="BT20" s="48"/>
      <c r="BU20" s="48"/>
      <c r="BY20" s="48"/>
      <c r="BZ20" s="48"/>
      <c r="CA20" s="48"/>
      <c r="CB20" s="48"/>
      <c r="CC20" s="48"/>
      <c r="CG20" s="48"/>
      <c r="CH20" s="48"/>
      <c r="CI20" s="48"/>
      <c r="CJ20" s="48"/>
      <c r="CK20" s="48"/>
    </row>
    <row r="21" spans="1:90 16176:16384" ht="21" customHeight="1">
      <c r="A21" s="26" t="s">
        <v>168</v>
      </c>
      <c r="AP21" s="41"/>
      <c r="AS21" s="41"/>
      <c r="BA21" s="41"/>
    </row>
    <row r="22" spans="1:90 16176:16384" s="43" customFormat="1">
      <c r="A22" s="53"/>
      <c r="B22" s="54"/>
      <c r="C22" s="236" t="s">
        <v>169</v>
      </c>
      <c r="D22" s="230"/>
      <c r="E22" s="230"/>
      <c r="F22" s="230"/>
      <c r="G22" s="230"/>
      <c r="H22" s="230"/>
      <c r="I22" s="230"/>
      <c r="J22" s="234"/>
      <c r="K22" s="236" t="s">
        <v>170</v>
      </c>
      <c r="L22" s="230"/>
      <c r="M22" s="230"/>
      <c r="N22" s="230"/>
      <c r="O22" s="230"/>
      <c r="P22" s="230"/>
      <c r="Q22" s="230"/>
      <c r="R22" s="234"/>
      <c r="S22" s="236" t="s">
        <v>171</v>
      </c>
      <c r="T22" s="230"/>
      <c r="U22" s="230"/>
      <c r="V22" s="230"/>
      <c r="W22" s="230"/>
      <c r="X22" s="230"/>
      <c r="Y22" s="230"/>
      <c r="Z22" s="234"/>
      <c r="AA22" s="235" t="s">
        <v>172</v>
      </c>
      <c r="AB22" s="230"/>
      <c r="AC22" s="230"/>
      <c r="AD22" s="230"/>
      <c r="AE22" s="230"/>
      <c r="AF22" s="230"/>
      <c r="AG22" s="230"/>
      <c r="AH22" s="234"/>
      <c r="AI22" s="235" t="s">
        <v>173</v>
      </c>
      <c r="AJ22" s="230"/>
      <c r="AK22" s="230"/>
      <c r="AL22" s="230"/>
      <c r="AM22" s="230"/>
      <c r="AN22" s="230"/>
      <c r="AO22" s="230"/>
      <c r="AP22" s="234"/>
      <c r="AQ22" s="235" t="s">
        <v>174</v>
      </c>
      <c r="AR22" s="230"/>
      <c r="AS22" s="230"/>
      <c r="AT22" s="230"/>
      <c r="AU22" s="230"/>
      <c r="AV22" s="230"/>
      <c r="AW22" s="230"/>
      <c r="AX22" s="234"/>
      <c r="AY22" s="235" t="s">
        <v>175</v>
      </c>
      <c r="AZ22" s="230"/>
      <c r="BA22" s="230"/>
      <c r="BB22" s="230"/>
      <c r="BC22" s="230"/>
      <c r="BD22" s="230"/>
      <c r="BE22" s="230"/>
      <c r="BF22" s="234"/>
      <c r="BG22" s="235" t="s">
        <v>176</v>
      </c>
      <c r="BH22" s="230"/>
      <c r="BI22" s="230"/>
      <c r="BJ22" s="230"/>
      <c r="BK22" s="230"/>
      <c r="BL22" s="230"/>
      <c r="BM22" s="230"/>
      <c r="BN22" s="234"/>
      <c r="BO22" s="235" t="s">
        <v>177</v>
      </c>
      <c r="BP22" s="230"/>
      <c r="BQ22" s="230"/>
      <c r="BR22" s="230"/>
      <c r="BS22" s="230"/>
      <c r="BT22" s="230"/>
      <c r="BU22" s="230"/>
      <c r="BV22" s="234"/>
      <c r="BW22" s="232" t="s">
        <v>178</v>
      </c>
      <c r="BX22" s="230"/>
      <c r="BY22" s="230"/>
      <c r="BZ22" s="230"/>
      <c r="CA22" s="230"/>
      <c r="CB22" s="230"/>
      <c r="CC22" s="230"/>
      <c r="CD22" s="230"/>
      <c r="CE22" s="232" t="s">
        <v>595</v>
      </c>
      <c r="CF22" s="230"/>
      <c r="CG22" s="230"/>
      <c r="CH22" s="230"/>
      <c r="CI22" s="230"/>
      <c r="CJ22" s="230"/>
      <c r="CK22" s="230"/>
      <c r="CL22" s="231"/>
      <c r="WXD22" s="26"/>
      <c r="WXE22" s="26"/>
      <c r="WXF22" s="26"/>
      <c r="WXG22" s="26"/>
      <c r="WXH22" s="26"/>
      <c r="WXI22" s="26"/>
      <c r="WXJ22" s="26"/>
      <c r="WXK22" s="26"/>
      <c r="WXL22" s="26"/>
      <c r="WXM22" s="26"/>
      <c r="WXN22" s="26"/>
      <c r="WXO22" s="26"/>
      <c r="WXP22" s="26"/>
      <c r="WXQ22" s="26"/>
      <c r="WXR22" s="26"/>
      <c r="WXS22" s="26"/>
      <c r="WXT22" s="26"/>
      <c r="WXU22" s="26"/>
      <c r="WXV22" s="26"/>
      <c r="WXW22" s="26"/>
      <c r="WXX22" s="26"/>
      <c r="WXY22" s="26"/>
      <c r="WXZ22" s="26"/>
      <c r="WYA22" s="26"/>
      <c r="WYB22" s="26"/>
      <c r="WYC22" s="26"/>
      <c r="WYD22" s="26"/>
      <c r="WYE22" s="26"/>
      <c r="WYF22" s="26"/>
      <c r="WYG22" s="26"/>
      <c r="WYH22" s="26"/>
      <c r="WYI22" s="26"/>
      <c r="WYJ22" s="26"/>
      <c r="WYK22" s="26"/>
      <c r="WYL22" s="26"/>
      <c r="WYM22" s="26"/>
      <c r="WYN22" s="26"/>
      <c r="WYO22" s="26"/>
      <c r="WYP22" s="26"/>
      <c r="WYQ22" s="26"/>
      <c r="WYR22" s="26"/>
      <c r="WYS22" s="26"/>
      <c r="WYT22" s="26"/>
      <c r="WYU22" s="26"/>
      <c r="WYV22" s="26"/>
      <c r="WYW22" s="26"/>
      <c r="WYX22" s="26"/>
      <c r="WYY22" s="26"/>
      <c r="WYZ22" s="26"/>
      <c r="WZA22" s="26"/>
      <c r="WZB22" s="26"/>
      <c r="WZC22" s="26"/>
      <c r="WZD22" s="26"/>
      <c r="WZE22" s="26"/>
      <c r="WZF22" s="26"/>
      <c r="WZG22" s="26"/>
      <c r="WZH22" s="26"/>
      <c r="WZI22" s="26"/>
      <c r="WZJ22" s="26"/>
      <c r="WZK22" s="26"/>
      <c r="WZL22" s="26"/>
      <c r="WZM22" s="26"/>
      <c r="WZN22" s="26"/>
      <c r="WZO22" s="26"/>
      <c r="WZP22" s="26"/>
      <c r="WZQ22" s="26"/>
      <c r="WZR22" s="26"/>
      <c r="WZS22" s="26"/>
      <c r="WZT22" s="26"/>
      <c r="WZU22" s="26"/>
      <c r="WZV22" s="26"/>
      <c r="WZW22" s="26"/>
      <c r="WZX22" s="26"/>
      <c r="WZY22" s="26"/>
      <c r="WZZ22" s="26"/>
      <c r="XAA22" s="26"/>
      <c r="XAB22" s="26"/>
      <c r="XAC22" s="26"/>
      <c r="XAD22" s="26"/>
      <c r="XAE22" s="26"/>
      <c r="XAF22" s="26"/>
      <c r="XAG22" s="26"/>
      <c r="XAH22" s="26"/>
      <c r="XAI22" s="26"/>
      <c r="XAJ22" s="26"/>
      <c r="XAK22" s="26"/>
      <c r="XAL22" s="26"/>
      <c r="XAM22" s="26"/>
      <c r="XAN22" s="26"/>
      <c r="XAO22" s="26"/>
      <c r="XAP22" s="26"/>
      <c r="XAQ22" s="26"/>
      <c r="XAR22" s="26"/>
      <c r="XAS22" s="26"/>
      <c r="XAT22" s="26"/>
      <c r="XAU22" s="26"/>
      <c r="XAV22" s="26"/>
      <c r="XAW22" s="26"/>
      <c r="XAX22" s="26"/>
      <c r="XAY22" s="26"/>
      <c r="XAZ22" s="26"/>
      <c r="XBA22" s="26"/>
      <c r="XBB22" s="26"/>
      <c r="XBC22" s="26"/>
      <c r="XBD22" s="26"/>
      <c r="XBE22" s="26"/>
      <c r="XBF22" s="26"/>
      <c r="XBG22" s="26"/>
      <c r="XBH22" s="26"/>
      <c r="XBI22" s="26"/>
      <c r="XBJ22" s="26"/>
      <c r="XBK22" s="26"/>
      <c r="XBL22" s="26"/>
      <c r="XBM22" s="26"/>
      <c r="XBN22" s="26"/>
      <c r="XBO22" s="26"/>
      <c r="XBP22" s="26"/>
      <c r="XBQ22" s="26"/>
      <c r="XBR22" s="26"/>
      <c r="XBS22" s="26"/>
      <c r="XBT22" s="26"/>
      <c r="XBU22" s="26"/>
      <c r="XBV22" s="26"/>
      <c r="XBW22" s="26"/>
      <c r="XBX22" s="26"/>
      <c r="XBY22" s="26"/>
      <c r="XBZ22" s="26"/>
      <c r="XCA22" s="26"/>
      <c r="XCB22" s="26"/>
      <c r="XCC22" s="26"/>
      <c r="XCD22" s="26"/>
      <c r="XCE22" s="26"/>
      <c r="XCF22" s="26"/>
      <c r="XCG22" s="26"/>
      <c r="XCH22" s="26"/>
      <c r="XCI22" s="26"/>
      <c r="XCJ22" s="26"/>
      <c r="XCK22" s="26"/>
      <c r="XCL22" s="26"/>
      <c r="XCM22" s="26"/>
      <c r="XCN22" s="26"/>
      <c r="XCO22" s="26"/>
      <c r="XCP22" s="26"/>
      <c r="XCQ22" s="26"/>
      <c r="XCR22" s="26"/>
      <c r="XCS22" s="26"/>
      <c r="XCT22" s="26"/>
      <c r="XCU22" s="26"/>
      <c r="XCV22" s="26"/>
      <c r="XCW22" s="26"/>
      <c r="XCX22" s="26"/>
      <c r="XCY22" s="26"/>
      <c r="XCZ22" s="26"/>
      <c r="XDA22" s="26"/>
      <c r="XDB22" s="26"/>
      <c r="XDC22" s="26"/>
      <c r="XDD22" s="26"/>
      <c r="XDE22" s="26"/>
      <c r="XDF22" s="26"/>
      <c r="XDG22" s="26"/>
      <c r="XDH22" s="26"/>
      <c r="XDI22" s="26"/>
      <c r="XDJ22" s="26"/>
      <c r="XDK22" s="26"/>
      <c r="XDL22" s="26"/>
      <c r="XDM22" s="26"/>
      <c r="XDN22" s="26"/>
      <c r="XDO22" s="26"/>
      <c r="XDP22" s="26"/>
      <c r="XDQ22" s="26"/>
      <c r="XDR22" s="26"/>
      <c r="XDS22" s="26"/>
      <c r="XDT22" s="26"/>
      <c r="XDU22" s="26"/>
      <c r="XDV22" s="26"/>
      <c r="XDW22" s="26"/>
      <c r="XDX22" s="26"/>
      <c r="XDY22" s="26"/>
      <c r="XDZ22" s="26"/>
      <c r="XEA22" s="26"/>
      <c r="XEB22" s="26"/>
      <c r="XEC22" s="26"/>
      <c r="XED22" s="26"/>
      <c r="XEE22" s="26"/>
      <c r="XEF22" s="26"/>
      <c r="XEG22" s="26"/>
      <c r="XEH22" s="26"/>
      <c r="XEI22" s="26"/>
      <c r="XEJ22" s="26"/>
      <c r="XEK22" s="26"/>
      <c r="XEL22" s="26"/>
      <c r="XEM22" s="26"/>
      <c r="XEN22" s="26"/>
      <c r="XEO22" s="26"/>
      <c r="XEP22" s="26"/>
      <c r="XEQ22" s="26"/>
      <c r="XER22" s="26"/>
      <c r="XES22" s="26"/>
      <c r="XET22" s="26"/>
      <c r="XEU22" s="26"/>
      <c r="XEV22" s="26"/>
      <c r="XEW22" s="26"/>
      <c r="XEX22" s="26"/>
      <c r="XEY22" s="26"/>
      <c r="XEZ22" s="26"/>
      <c r="XFA22" s="26"/>
      <c r="XFB22" s="26"/>
      <c r="XFC22" s="26"/>
      <c r="XFD22" s="26"/>
    </row>
    <row r="23" spans="1:90 16176:16384" s="38" customFormat="1" ht="36" customHeight="1">
      <c r="A23" s="55"/>
      <c r="B23" s="56"/>
      <c r="C23" s="57" t="s">
        <v>143</v>
      </c>
      <c r="D23" s="57" t="s">
        <v>144</v>
      </c>
      <c r="E23" s="57" t="s">
        <v>145</v>
      </c>
      <c r="F23" s="57" t="s">
        <v>146</v>
      </c>
      <c r="G23" s="57" t="s">
        <v>147</v>
      </c>
      <c r="H23" s="57" t="s">
        <v>148</v>
      </c>
      <c r="I23" s="57" t="s">
        <v>149</v>
      </c>
      <c r="J23" s="57" t="s">
        <v>150</v>
      </c>
      <c r="K23" s="36" t="s">
        <v>143</v>
      </c>
      <c r="L23" s="36" t="s">
        <v>144</v>
      </c>
      <c r="M23" s="36" t="s">
        <v>145</v>
      </c>
      <c r="N23" s="36" t="s">
        <v>146</v>
      </c>
      <c r="O23" s="36" t="s">
        <v>147</v>
      </c>
      <c r="P23" s="36" t="s">
        <v>148</v>
      </c>
      <c r="Q23" s="36" t="s">
        <v>149</v>
      </c>
      <c r="R23" s="36" t="s">
        <v>150</v>
      </c>
      <c r="S23" s="36" t="s">
        <v>143</v>
      </c>
      <c r="T23" s="36" t="s">
        <v>144</v>
      </c>
      <c r="U23" s="36" t="s">
        <v>145</v>
      </c>
      <c r="V23" s="36" t="s">
        <v>146</v>
      </c>
      <c r="W23" s="36" t="s">
        <v>147</v>
      </c>
      <c r="X23" s="36" t="s">
        <v>148</v>
      </c>
      <c r="Y23" s="36" t="s">
        <v>149</v>
      </c>
      <c r="Z23" s="36" t="s">
        <v>150</v>
      </c>
      <c r="AA23" s="36" t="s">
        <v>143</v>
      </c>
      <c r="AB23" s="36" t="s">
        <v>144</v>
      </c>
      <c r="AC23" s="36" t="s">
        <v>145</v>
      </c>
      <c r="AD23" s="36" t="s">
        <v>146</v>
      </c>
      <c r="AE23" s="36" t="s">
        <v>147</v>
      </c>
      <c r="AF23" s="36" t="s">
        <v>148</v>
      </c>
      <c r="AG23" s="36" t="s">
        <v>149</v>
      </c>
      <c r="AH23" s="36" t="s">
        <v>150</v>
      </c>
      <c r="AI23" s="36" t="s">
        <v>143</v>
      </c>
      <c r="AJ23" s="36" t="s">
        <v>144</v>
      </c>
      <c r="AK23" s="36" t="s">
        <v>145</v>
      </c>
      <c r="AL23" s="36" t="s">
        <v>146</v>
      </c>
      <c r="AM23" s="36" t="s">
        <v>147</v>
      </c>
      <c r="AN23" s="36" t="s">
        <v>148</v>
      </c>
      <c r="AO23" s="36" t="s">
        <v>149</v>
      </c>
      <c r="AP23" s="36" t="s">
        <v>150</v>
      </c>
      <c r="AQ23" s="36" t="s">
        <v>143</v>
      </c>
      <c r="AR23" s="36" t="s">
        <v>144</v>
      </c>
      <c r="AS23" s="36" t="s">
        <v>145</v>
      </c>
      <c r="AT23" s="36" t="s">
        <v>146</v>
      </c>
      <c r="AU23" s="36" t="s">
        <v>147</v>
      </c>
      <c r="AV23" s="36" t="s">
        <v>148</v>
      </c>
      <c r="AW23" s="36" t="s">
        <v>149</v>
      </c>
      <c r="AX23" s="36" t="s">
        <v>150</v>
      </c>
      <c r="AY23" s="36" t="s">
        <v>143</v>
      </c>
      <c r="AZ23" s="36" t="s">
        <v>144</v>
      </c>
      <c r="BA23" s="36" t="s">
        <v>145</v>
      </c>
      <c r="BB23" s="36" t="s">
        <v>146</v>
      </c>
      <c r="BC23" s="36" t="s">
        <v>147</v>
      </c>
      <c r="BD23" s="36" t="s">
        <v>148</v>
      </c>
      <c r="BE23" s="36" t="s">
        <v>149</v>
      </c>
      <c r="BF23" s="36" t="s">
        <v>150</v>
      </c>
      <c r="BG23" s="36" t="s">
        <v>143</v>
      </c>
      <c r="BH23" s="36" t="s">
        <v>144</v>
      </c>
      <c r="BI23" s="36" t="s">
        <v>145</v>
      </c>
      <c r="BJ23" s="36" t="s">
        <v>146</v>
      </c>
      <c r="BK23" s="36" t="s">
        <v>147</v>
      </c>
      <c r="BL23" s="36" t="s">
        <v>148</v>
      </c>
      <c r="BM23" s="36" t="s">
        <v>149</v>
      </c>
      <c r="BN23" s="36" t="s">
        <v>150</v>
      </c>
      <c r="BO23" s="36" t="s">
        <v>143</v>
      </c>
      <c r="BP23" s="36" t="s">
        <v>144</v>
      </c>
      <c r="BQ23" s="36" t="s">
        <v>145</v>
      </c>
      <c r="BR23" s="36" t="s">
        <v>146</v>
      </c>
      <c r="BS23" s="36" t="s">
        <v>147</v>
      </c>
      <c r="BT23" s="36" t="s">
        <v>148</v>
      </c>
      <c r="BU23" s="36" t="s">
        <v>149</v>
      </c>
      <c r="BV23" s="36" t="s">
        <v>150</v>
      </c>
      <c r="BW23" s="36" t="s">
        <v>143</v>
      </c>
      <c r="BX23" s="36" t="s">
        <v>144</v>
      </c>
      <c r="BY23" s="36" t="s">
        <v>145</v>
      </c>
      <c r="BZ23" s="36" t="s">
        <v>146</v>
      </c>
      <c r="CA23" s="36" t="s">
        <v>147</v>
      </c>
      <c r="CB23" s="36" t="s">
        <v>148</v>
      </c>
      <c r="CC23" s="36" t="s">
        <v>149</v>
      </c>
      <c r="CD23" s="196" t="s">
        <v>150</v>
      </c>
      <c r="CE23" s="36" t="s">
        <v>143</v>
      </c>
      <c r="CF23" s="36" t="s">
        <v>144</v>
      </c>
      <c r="CG23" s="36" t="s">
        <v>145</v>
      </c>
      <c r="CH23" s="36" t="s">
        <v>146</v>
      </c>
      <c r="CI23" s="36" t="s">
        <v>147</v>
      </c>
      <c r="CJ23" s="36" t="s">
        <v>148</v>
      </c>
      <c r="CK23" s="36" t="s">
        <v>149</v>
      </c>
      <c r="CL23" s="37" t="s">
        <v>150</v>
      </c>
      <c r="WXD23" s="26"/>
      <c r="WXE23" s="26"/>
      <c r="WXF23" s="26"/>
      <c r="WXG23" s="26"/>
      <c r="WXH23" s="26"/>
      <c r="WXI23" s="26"/>
      <c r="WXJ23" s="26"/>
      <c r="WXK23" s="26"/>
      <c r="WXL23" s="26"/>
      <c r="WXM23" s="26"/>
      <c r="WXN23" s="26"/>
      <c r="WXO23" s="26"/>
      <c r="WXP23" s="26"/>
      <c r="WXQ23" s="26"/>
      <c r="WXR23" s="26"/>
      <c r="WXS23" s="26"/>
      <c r="WXT23" s="26"/>
      <c r="WXU23" s="26"/>
      <c r="WXV23" s="26"/>
      <c r="WXW23" s="26"/>
      <c r="WXX23" s="26"/>
      <c r="WXY23" s="26"/>
      <c r="WXZ23" s="26"/>
      <c r="WYA23" s="26"/>
      <c r="WYB23" s="26"/>
      <c r="WYC23" s="26"/>
      <c r="WYD23" s="26"/>
      <c r="WYE23" s="26"/>
      <c r="WYF23" s="26"/>
      <c r="WYG23" s="26"/>
      <c r="WYH23" s="26"/>
      <c r="WYI23" s="26"/>
      <c r="WYJ23" s="26"/>
      <c r="WYK23" s="26"/>
      <c r="WYL23" s="26"/>
      <c r="WYM23" s="26"/>
      <c r="WYN23" s="26"/>
      <c r="WYO23" s="26"/>
      <c r="WYP23" s="26"/>
      <c r="WYQ23" s="26"/>
      <c r="WYR23" s="26"/>
      <c r="WYS23" s="26"/>
      <c r="WYT23" s="26"/>
      <c r="WYU23" s="26"/>
      <c r="WYV23" s="26"/>
      <c r="WYW23" s="26"/>
      <c r="WYX23" s="26"/>
      <c r="WYY23" s="26"/>
      <c r="WYZ23" s="26"/>
      <c r="WZA23" s="26"/>
      <c r="WZB23" s="26"/>
      <c r="WZC23" s="26"/>
      <c r="WZD23" s="26"/>
      <c r="WZE23" s="26"/>
      <c r="WZF23" s="26"/>
      <c r="WZG23" s="26"/>
      <c r="WZH23" s="26"/>
      <c r="WZI23" s="26"/>
      <c r="WZJ23" s="26"/>
      <c r="WZK23" s="26"/>
      <c r="WZL23" s="26"/>
      <c r="WZM23" s="26"/>
      <c r="WZN23" s="26"/>
      <c r="WZO23" s="26"/>
      <c r="WZP23" s="26"/>
      <c r="WZQ23" s="26"/>
      <c r="WZR23" s="26"/>
      <c r="WZS23" s="26"/>
      <c r="WZT23" s="26"/>
      <c r="WZU23" s="26"/>
      <c r="WZV23" s="26"/>
      <c r="WZW23" s="26"/>
      <c r="WZX23" s="26"/>
      <c r="WZY23" s="26"/>
      <c r="WZZ23" s="26"/>
      <c r="XAA23" s="26"/>
      <c r="XAB23" s="26"/>
      <c r="XAC23" s="26"/>
      <c r="XAD23" s="26"/>
      <c r="XAE23" s="26"/>
      <c r="XAF23" s="26"/>
      <c r="XAG23" s="26"/>
      <c r="XAH23" s="26"/>
      <c r="XAI23" s="26"/>
      <c r="XAJ23" s="26"/>
      <c r="XAK23" s="26"/>
      <c r="XAL23" s="26"/>
      <c r="XAM23" s="26"/>
      <c r="XAN23" s="26"/>
      <c r="XAO23" s="26"/>
      <c r="XAP23" s="26"/>
      <c r="XAQ23" s="26"/>
      <c r="XAR23" s="26"/>
      <c r="XAS23" s="26"/>
      <c r="XAT23" s="26"/>
      <c r="XAU23" s="26"/>
      <c r="XAV23" s="26"/>
      <c r="XAW23" s="26"/>
      <c r="XAX23" s="26"/>
      <c r="XAY23" s="26"/>
      <c r="XAZ23" s="26"/>
      <c r="XBA23" s="26"/>
      <c r="XBB23" s="26"/>
      <c r="XBC23" s="26"/>
      <c r="XBD23" s="26"/>
      <c r="XBE23" s="26"/>
      <c r="XBF23" s="26"/>
      <c r="XBG23" s="26"/>
      <c r="XBH23" s="26"/>
      <c r="XBI23" s="26"/>
      <c r="XBJ23" s="26"/>
      <c r="XBK23" s="26"/>
      <c r="XBL23" s="26"/>
      <c r="XBM23" s="26"/>
      <c r="XBN23" s="26"/>
      <c r="XBO23" s="26"/>
      <c r="XBP23" s="26"/>
      <c r="XBQ23" s="26"/>
      <c r="XBR23" s="26"/>
      <c r="XBS23" s="26"/>
      <c r="XBT23" s="26"/>
      <c r="XBU23" s="26"/>
      <c r="XBV23" s="26"/>
      <c r="XBW23" s="26"/>
      <c r="XBX23" s="26"/>
      <c r="XBY23" s="26"/>
      <c r="XBZ23" s="26"/>
      <c r="XCA23" s="26"/>
      <c r="XCB23" s="26"/>
      <c r="XCC23" s="26"/>
      <c r="XCD23" s="26"/>
      <c r="XCE23" s="26"/>
      <c r="XCF23" s="26"/>
      <c r="XCG23" s="26"/>
      <c r="XCH23" s="26"/>
      <c r="XCI23" s="26"/>
      <c r="XCJ23" s="26"/>
      <c r="XCK23" s="26"/>
      <c r="XCL23" s="26"/>
      <c r="XCM23" s="26"/>
      <c r="XCN23" s="26"/>
      <c r="XCO23" s="26"/>
      <c r="XCP23" s="26"/>
      <c r="XCQ23" s="26"/>
      <c r="XCR23" s="26"/>
      <c r="XCS23" s="26"/>
      <c r="XCT23" s="26"/>
      <c r="XCU23" s="26"/>
      <c r="XCV23" s="26"/>
      <c r="XCW23" s="26"/>
      <c r="XCX23" s="26"/>
      <c r="XCY23" s="26"/>
      <c r="XCZ23" s="26"/>
      <c r="XDA23" s="26"/>
      <c r="XDB23" s="26"/>
      <c r="XDC23" s="26"/>
      <c r="XDD23" s="26"/>
      <c r="XDE23" s="26"/>
      <c r="XDF23" s="26"/>
      <c r="XDG23" s="26"/>
      <c r="XDH23" s="26"/>
      <c r="XDI23" s="26"/>
      <c r="XDJ23" s="26"/>
      <c r="XDK23" s="26"/>
      <c r="XDL23" s="26"/>
      <c r="XDM23" s="26"/>
      <c r="XDN23" s="26"/>
      <c r="XDO23" s="26"/>
      <c r="XDP23" s="26"/>
      <c r="XDQ23" s="26"/>
      <c r="XDR23" s="26"/>
      <c r="XDS23" s="26"/>
      <c r="XDT23" s="26"/>
      <c r="XDU23" s="26"/>
      <c r="XDV23" s="26"/>
      <c r="XDW23" s="26"/>
      <c r="XDX23" s="26"/>
      <c r="XDY23" s="26"/>
      <c r="XDZ23" s="26"/>
      <c r="XEA23" s="26"/>
      <c r="XEB23" s="26"/>
      <c r="XEC23" s="26"/>
      <c r="XED23" s="26"/>
      <c r="XEE23" s="26"/>
      <c r="XEF23" s="26"/>
      <c r="XEG23" s="26"/>
      <c r="XEH23" s="26"/>
      <c r="XEI23" s="26"/>
      <c r="XEJ23" s="26"/>
      <c r="XEK23" s="26"/>
      <c r="XEL23" s="26"/>
      <c r="XEM23" s="26"/>
      <c r="XEN23" s="26"/>
      <c r="XEO23" s="26"/>
      <c r="XEP23" s="26"/>
      <c r="XEQ23" s="26"/>
      <c r="XER23" s="26"/>
      <c r="XES23" s="26"/>
      <c r="XET23" s="26"/>
      <c r="XEU23" s="26"/>
      <c r="XEV23" s="26"/>
      <c r="XEW23" s="26"/>
      <c r="XEX23" s="26"/>
      <c r="XEY23" s="26"/>
      <c r="XEZ23" s="26"/>
      <c r="XFA23" s="26"/>
      <c r="XFB23" s="26"/>
      <c r="XFC23" s="26"/>
      <c r="XFD23" s="26"/>
    </row>
    <row r="24" spans="1:90 16176:16384" ht="63" customHeight="1">
      <c r="A24" s="238" t="s">
        <v>192</v>
      </c>
      <c r="B24" s="212" t="s">
        <v>180</v>
      </c>
      <c r="C24" s="159"/>
      <c r="D24" s="159"/>
      <c r="E24" s="159"/>
      <c r="F24" s="159"/>
      <c r="G24" s="159"/>
      <c r="H24" s="159"/>
      <c r="I24" s="159"/>
      <c r="J24" s="159"/>
      <c r="K24" s="160">
        <f>IFERROR(IF(OR(K6="",C6=""),"",K6/C6-1),"")</f>
        <v>-0.14739287558079506</v>
      </c>
      <c r="L24" s="160">
        <f>IFERROR(IF(OR(L6="",D6=""),"",L6/D6-1),"")</f>
        <v>-3.0313449086012301E-2</v>
      </c>
      <c r="M24" s="160">
        <f>IFERROR(IF(OR(M6="",E6=""),"",M6/E6-1),"")</f>
        <v>-7.7116224675816025E-2</v>
      </c>
      <c r="N24" s="160">
        <f>IFERROR(IF(OR(N6="",F6=""),"",N6/F6-1),"")</f>
        <v>0.29536623974672604</v>
      </c>
      <c r="O24" s="160">
        <f>IFERROR(IF(OR(O6="",G6=""),"",O6/G6-1),"")</f>
        <v>4.3354820693025431E-2</v>
      </c>
      <c r="P24" s="160">
        <f>IFERROR(IF(OR(P6="",H6=""),"",P6/H6-1),"")</f>
        <v>4.5456476485832287E-3</v>
      </c>
      <c r="Q24" s="160">
        <f>IFERROR(IF(OR(Q6="",I6=""),"",Q6/I6-1),"")</f>
        <v>0.11250901514544442</v>
      </c>
      <c r="R24" s="160">
        <f>IFERROR(IF(OR(R6="",J6=""),"",R6/J6-1),"")</f>
        <v>2.9619606074274607E-2</v>
      </c>
      <c r="S24" s="160">
        <f>IFERROR(IF(OR(S6="",K6=""),"",S6/K6-1),"")</f>
        <v>0.35553537188414563</v>
      </c>
      <c r="T24" s="160">
        <f>IFERROR(IF(OR(T6="",L6=""),"",T6/L6-1),"")</f>
        <v>4.0538943387306459E-2</v>
      </c>
      <c r="U24" s="160">
        <f>IFERROR(IF(OR(U6="",M6=""),"",U6/M6-1),"")</f>
        <v>0.15687078379486419</v>
      </c>
      <c r="V24" s="160">
        <f>IFERROR(IF(OR(V6="",N6=""),"",V6/N6-1),"")</f>
        <v>9.0151641393101167E-2</v>
      </c>
      <c r="W24" s="160">
        <f>IFERROR(IF(OR(W6="",O6=""),"",W6/O6-1),"")</f>
        <v>0.130079850113753</v>
      </c>
      <c r="X24" s="160">
        <f>IFERROR(IF(OR(X6="",P6=""),"",X6/P6-1),"")</f>
        <v>0.13858580732470616</v>
      </c>
      <c r="Y24" s="160">
        <f>IFERROR(IF(OR(Y6="",Q6=""),"",Y6/Q6-1),"")</f>
        <v>0.11764988355062544</v>
      </c>
      <c r="Z24" s="160">
        <f>IFERROR(IF(OR(Z6="",R6=""),"",Z6/R6-1),"")</f>
        <v>0.13301693925233637</v>
      </c>
      <c r="AA24" s="160">
        <f>IFERROR(IF(OR(AA6="",S6=""),"",AA6/S6-1),"")</f>
        <v>-0.13914532459797502</v>
      </c>
      <c r="AB24" s="160">
        <f>IFERROR(IF(OR(AB6="",T6=""),"",AB6/T6-1),"")</f>
        <v>0.14305997273966375</v>
      </c>
      <c r="AC24" s="160">
        <f>IFERROR(IF(OR(AC6="",U6=""),"",AC6/U6-1),"")</f>
        <v>2.0940721649484573E-2</v>
      </c>
      <c r="AD24" s="160">
        <f>IFERROR(IF(OR(AD6="",V6=""),"",AD6/V6-1),"")</f>
        <v>1.7273005197187441E-2</v>
      </c>
      <c r="AE24" s="160">
        <f>IFERROR(IF(OR(AE6="",W6=""),"",AE6/W6-1),"")</f>
        <v>1.951999368412749E-2</v>
      </c>
      <c r="AF24" s="160">
        <f>IFERROR(IF(OR(AF6="",X6=""),"",AF6/X6-1),"")</f>
        <v>-7.1871633918954014E-2</v>
      </c>
      <c r="AG24" s="160">
        <f>IFERROR(IF(OR(AG6="",Y6=""),"",AG6/Y6-1),"")</f>
        <v>-3.4286450836752635E-2</v>
      </c>
      <c r="AH24" s="160">
        <f>IFERROR(IF(OR(AH6="",Z6=""),"",AH6/Z6-1),"")</f>
        <v>-1.2192449960690355E-2</v>
      </c>
      <c r="AI24" s="160">
        <f>IFERROR(IF(OR(AI6="",AA6=""),"",AI6/AA6-1),"")</f>
        <v>1.2107584536884985E-2</v>
      </c>
      <c r="AJ24" s="160">
        <f>IFERROR(IF(OR(AJ6="",AB6=""),"",AJ6/AB6-1),"")</f>
        <v>-8.5507030357231617E-2</v>
      </c>
      <c r="AK24" s="160">
        <f>IFERROR(IF(OR(AK6="",AC6=""),"",AK6/AC6-1),"")</f>
        <v>-4.9889555064689173E-2</v>
      </c>
      <c r="AL24" s="160">
        <f>IFERROR(IF(OR(AL6="",AD6=""),"",AL6/AD6-1),"")</f>
        <v>-8.1242173804157325E-2</v>
      </c>
      <c r="AM24" s="160">
        <f>IFERROR(IF(OR(AM6="",AE6=""),"",AM6/AE6-1),"")</f>
        <v>-6.2007550091956243E-2</v>
      </c>
      <c r="AN24" s="160">
        <f>IFERROR(IF(OR(AN6="",AF6=""),"",AN6/AF6-1),"")</f>
        <v>-0.11513526492716508</v>
      </c>
      <c r="AO24" s="160">
        <f>IFERROR(IF(OR(AO6="",AG6=""),"",AO6/AG6-1),"")</f>
        <v>-0.10008230818855246</v>
      </c>
      <c r="AP24" s="160">
        <f>IFERROR(IF(OR(AP6="",AH6=""),"",AP6/AH6-1),"")</f>
        <v>-7.9328836292942628E-2</v>
      </c>
      <c r="AQ24" s="160">
        <f>IFERROR(IF(OR(AQ6="",AI6=""),"",AQ6/AI6-1),"")</f>
        <v>9.8350850209347973E-2</v>
      </c>
      <c r="AR24" s="160">
        <f>IFERROR(IF(OR(AR6="",AJ6=""),"",AR6/AJ6-1),"")</f>
        <v>-9.6924915788329846E-2</v>
      </c>
      <c r="AS24" s="160">
        <f>IFERROR(IF(OR(AS6="",AK6=""),"",AS6/AK6-1),"")</f>
        <v>-2.1023614201733709E-2</v>
      </c>
      <c r="AT24" s="160">
        <f>IFERROR(IF(OR(AT6="",AL6=""),"",AT6/AL6-1),"")</f>
        <v>0.29689799923676596</v>
      </c>
      <c r="AU24" s="160">
        <f>IFERROR(IF(OR(AU6="",AM6=""),"",AU6/AM6-1),"")</f>
        <v>9.9335424750268242E-2</v>
      </c>
      <c r="AV24" s="160">
        <f>IFERROR(IF(OR(AV6="",AN6=""),"",AV6/AN6-1),"")</f>
        <v>0.44181629053412319</v>
      </c>
      <c r="AW24" s="160">
        <f>IFERROR(IF(OR(AW6="",AO6=""),"",AW6/AO6-1),"")</f>
        <v>0.37610619469026552</v>
      </c>
      <c r="AX24" s="160">
        <f>IFERROR(IF(OR(AX6="",AP6=""),"",AX6/AP6-1),"")</f>
        <v>0.20665221149894419</v>
      </c>
      <c r="AY24" s="160">
        <f>IFERROR(IF(OR(AY6="",AQ6=""),"",AY6/AQ6-1),"")</f>
        <v>0.21331881126497598</v>
      </c>
      <c r="AZ24" s="160">
        <f>IFERROR(IF(OR(AZ6="",AR6=""),"",AZ6/AR6-1),"")</f>
        <v>0.21375285765852481</v>
      </c>
      <c r="BA24" s="160">
        <f>IFERROR(IF(OR(BA6="",AS6=""),"",BA6/AS6-1),"")</f>
        <v>0.21356357714750973</v>
      </c>
      <c r="BB24" s="160">
        <f>IFERROR(IF(OR(BB6="",AT6=""),"",BB6/AT6-1),"")</f>
        <v>-7.9658665769893666E-2</v>
      </c>
      <c r="BC24" s="160">
        <f>IFERROR(IF(OR(BC6="",AU6=""),"",BC6/AU6-1),"")</f>
        <v>8.2605838730873904E-2</v>
      </c>
      <c r="BD24" s="160">
        <f>IFERROR(IF(OR(BD6="",AV6=""),"",BD6/AV6-1),"")</f>
        <v>0.16468005018820575</v>
      </c>
      <c r="BE24" s="160">
        <f>IFERROR(IF(OR(BE6="",AW6=""),"",BE6/AW6-1),"")</f>
        <v>6.0266934918895565E-2</v>
      </c>
      <c r="BF24" s="160">
        <f>IFERROR(IF(OR(BF6="",AX6=""),"",BF6/AX6-1),"")</f>
        <v>0.11333607375653298</v>
      </c>
      <c r="BG24" s="160">
        <f>IFERROR(IF(OR(BG6="",AY6=""),"",BG6/AY6-1),"")</f>
        <v>0.16921005385996413</v>
      </c>
      <c r="BH24" s="160">
        <f>IFERROR(IF(OR(BH6="",AZ6=""),"",BH6/AZ6-1),"")</f>
        <v>0.28332094175960343</v>
      </c>
      <c r="BI24" s="160">
        <f>IFERROR(IF(OR(BI6="",BA6=""),"",BI6/BA6-1),"")</f>
        <v>0.23356909228145706</v>
      </c>
      <c r="BJ24" s="160">
        <f>IFERROR(IF(OR(BJ6="",BB6=""),"",BJ6/BB6-1),"")</f>
        <v>0.24837855120124241</v>
      </c>
      <c r="BK24" s="160">
        <f>IFERROR(IF(OR(BK6="",BC6=""),"",BK6/BC6-1),"")</f>
        <v>0.23919188415850168</v>
      </c>
      <c r="BL24" s="160">
        <f>IFERROR(IF(OR(BL6="",BD6=""),"",BL6/BD6-1),"")</f>
        <v>0.30770266630756793</v>
      </c>
      <c r="BM24" s="160">
        <f>IFERROR(IF(OR(BM6="",BE6=""),"",BM6/BE6-1),"")</f>
        <v>0.28569734345351039</v>
      </c>
      <c r="BN24" s="160">
        <f>IFERROR(IF(OR(BN6="",BF6=""),"",BN6/BF6-1),"")</f>
        <v>0.26602668917136985</v>
      </c>
      <c r="BO24" s="160">
        <f>IFERROR(IF(OR(BO6="",BG6=""),"",BO6/BG6-1),"")</f>
        <v>0.23800383877159303</v>
      </c>
      <c r="BP24" s="160">
        <f>IFERROR(IF(OR(BP6="",BH6=""),"",BP6/BH6-1),"")</f>
        <v>0.14298404851106561</v>
      </c>
      <c r="BQ24" s="160">
        <f>IFERROR(IF(OR(BQ6="",BI6=""),"",BQ6/BI6-1),"")</f>
        <v>0.18225082717672114</v>
      </c>
      <c r="BR24" s="160">
        <f>IFERROR(IF(OR(BR6="",BJ6=""),"",BR6/BJ6-1),"")</f>
        <v>0.17711839601931811</v>
      </c>
      <c r="BS24" s="160">
        <f>IFERROR(IF(OR(BS6="",BK6=""),"",BS6/BK6-1),"")</f>
        <v>0.18028772145875904</v>
      </c>
      <c r="BT24" s="160">
        <f>IFERROR(IF(OR(BT6="",BL6=""),"",BT6/BL6-1),"")</f>
        <v>-0.16688291628050667</v>
      </c>
      <c r="BU24" s="160">
        <f>IFERROR(IF(OR(BU6="",BM6=""),"",BU6/BM6-1),"")</f>
        <v>-4.2984964486670996E-2</v>
      </c>
      <c r="BV24" s="160">
        <f>IFERROR(IF(OR(BV6="",BN6=""),"",BV6/BN6-1),"")</f>
        <v>3.9829018522993254E-2</v>
      </c>
      <c r="BW24" s="160">
        <f>IFERROR(IF(OR(BW6="",BO6=""),"",BW6/BO6-1),"")</f>
        <v>-5.3776301218161682E-2</v>
      </c>
      <c r="BX24" s="160">
        <f>IFERROR(IF(OR(BX6="",BP6=""),"",BX6/BP6-1),"")</f>
        <v>-0.11134389889500895</v>
      </c>
      <c r="BY24" s="160">
        <f>IFERROR(IF(OR(BY6="",BQ6=""),"",BY6/BQ6-1),"")</f>
        <v>-8.6432295660174852E-2</v>
      </c>
      <c r="BZ24" s="160">
        <f>IFERROR(IF(OR(BZ6="",BR6=""),"",BZ6/BR6-1),"")</f>
        <v>-4.9731141018866776E-2</v>
      </c>
      <c r="CA24" s="160">
        <f>IFERROR(IF(OR(CA6="",BS6=""),"",CA6/BS6-1),"")</f>
        <v>-7.2432150436916753E-2</v>
      </c>
      <c r="CB24" s="160">
        <f>IFERROR(IF(OR(CB6="",BT6=""),"",CB6/BT6-1),"")</f>
        <v>-5.9057648571146037E-2</v>
      </c>
      <c r="CC24" s="160">
        <f>IFERROR(IF(OR(CC6="",BU6=""),"",CC6/BU6-1),"")</f>
        <v>-5.4925989672977571E-2</v>
      </c>
      <c r="CD24" s="160">
        <f>IFERROR(IF(OR(CD6="",BV6=""),"",CD6/BV6-1),"")</f>
        <v>-6.8096768248219086E-2</v>
      </c>
      <c r="CE24" s="160">
        <f>IFERROR(IF(OR(CE6="",BW6=""),"",CE6/BW6-1),"")</f>
        <v>-8.7683160900706936E-2</v>
      </c>
      <c r="CF24" s="160" t="str">
        <f>IFERROR(IF(OR(CF6="",BX6=""),"",CF6/BX6-1),"")</f>
        <v/>
      </c>
      <c r="CG24" s="160" t="str">
        <f>IFERROR(IF(OR(CG6="",BY6=""),"",CG6/BY6-1),"")</f>
        <v/>
      </c>
      <c r="CH24" s="160" t="str">
        <f>IFERROR(IF(OR(CH6="",BZ6=""),"",CH6/BZ6-1),"")</f>
        <v/>
      </c>
      <c r="CI24" s="160" t="str">
        <f>IFERROR(IF(OR(CI6="",CA6=""),"",CI6/CA6-1),"")</f>
        <v/>
      </c>
      <c r="CJ24" s="160" t="str">
        <f>IFERROR(IF(OR(CJ6="",CB6=""),"",CJ6/CB6-1),"")</f>
        <v/>
      </c>
      <c r="CK24" s="160" t="str">
        <f>IFERROR(IF(OR(CK6="",CC6=""),"",CK6/CC6-1),"")</f>
        <v/>
      </c>
      <c r="CL24" s="160" t="str">
        <f>IFERROR(IF(OR(CL6="",CD6=""),"",CL6/CD6-1),"")</f>
        <v/>
      </c>
    </row>
    <row r="25" spans="1:90 16176:16384" ht="63" customHeight="1">
      <c r="A25" s="240"/>
      <c r="B25" s="212" t="s">
        <v>184</v>
      </c>
      <c r="C25" s="159"/>
      <c r="D25" s="159"/>
      <c r="E25" s="159"/>
      <c r="F25" s="159"/>
      <c r="G25" s="159"/>
      <c r="H25" s="159"/>
      <c r="I25" s="159"/>
      <c r="J25" s="159"/>
      <c r="K25" s="160">
        <f>IFERROR(IF(OR(K7="",C7=""),"",K7/C7-1),"")</f>
        <v>0.23670793882010188</v>
      </c>
      <c r="L25" s="160">
        <f>IFERROR(IF(OR(L7="",D7=""),"",L7/D7-1),"")</f>
        <v>-0.62086513994910941</v>
      </c>
      <c r="M25" s="160">
        <f>IFERROR(IF(OR(M7="",E7=""),"",M7/E7-1),"")</f>
        <v>0.58061224489795915</v>
      </c>
      <c r="N25" s="160">
        <f>IFERROR(IF(OR(N7="",F7=""),"",N7/F7-1),"")</f>
        <v>-4.2923076923076922</v>
      </c>
      <c r="O25" s="160">
        <f>IFERROR(IF(OR(O7="",G7=""),"",O7/G7-1),"")</f>
        <v>-0.44112903225806455</v>
      </c>
      <c r="P25" s="160">
        <f>IFERROR(IF(OR(P7="",H7=""),"",P7/H7-1),"")</f>
        <v>-0.29948227797690163</v>
      </c>
      <c r="Q25" s="160">
        <f>IFERROR(IF(OR(Q7="",I7=""),"",Q7/I7-1),"")</f>
        <v>0.16170590848511779</v>
      </c>
      <c r="R25" s="160">
        <f>IFERROR(IF(OR(R7="",J7=""),"",R7/J7-1),"")</f>
        <v>-0.16129032258064513</v>
      </c>
      <c r="S25" s="160">
        <f>IFERROR(IF(OR(S7="",K7=""),"",S7/K7-1),"")</f>
        <v>-0.47349823321554774</v>
      </c>
      <c r="T25" s="160">
        <f>IFERROR(IF(OR(T7="",L7=""),"",T7/L7-1),"")</f>
        <v>4.2953020134228188</v>
      </c>
      <c r="U25" s="160">
        <f>IFERROR(IF(OR(U7="",M7=""),"",U7/M7-1),"")</f>
        <v>-0.9322143318269851</v>
      </c>
      <c r="V25" s="160">
        <f>IFERROR(IF(OR(V7="",N7=""),"",V7/N7-1),"")</f>
        <v>0.69742990654205617</v>
      </c>
      <c r="W25" s="160">
        <f>IFERROR(IF(OR(W7="",O7=""),"",W7/O7-1),"")</f>
        <v>-2.9451659451659449</v>
      </c>
      <c r="X25" s="160">
        <f>IFERROR(IF(OR(X7="",P7=""),"",X7/P7-1),"")</f>
        <v>0.42467310972143268</v>
      </c>
      <c r="Y25" s="160">
        <f>IFERROR(IF(OR(Y7="",Q7=""),"",Y7/Q7-1),"")</f>
        <v>0.51395793499043974</v>
      </c>
      <c r="Z25" s="160">
        <f>IFERROR(IF(OR(Z7="",R7=""),"",Z7/R7-1),"")</f>
        <v>2.6153846153846154</v>
      </c>
      <c r="AA25" s="160">
        <f>IFERROR(IF(OR(AA7="",S7=""),"",AA7/S7-1),"")</f>
        <v>0.46308724832214776</v>
      </c>
      <c r="AB25" s="160">
        <f>IFERROR(IF(OR(AB7="",T7=""),"",AB7/T7-1),"")</f>
        <v>0.10519645120405574</v>
      </c>
      <c r="AC25" s="160">
        <f>IFERROR(IF(OR(AC7="",U7=""),"",AC7/U7-1),"")</f>
        <v>3.1523809523809527</v>
      </c>
      <c r="AD25" s="160">
        <f>IFERROR(IF(OR(AD7="",V7=""),"",AD7/V7-1),"")</f>
        <v>-0.38059187887130075</v>
      </c>
      <c r="AE25" s="160">
        <f>IFERROR(IF(OR(AE7="",W7=""),"",AE7/W7-1),"")</f>
        <v>-0.65578635014836795</v>
      </c>
      <c r="AF25" s="160">
        <f>IFERROR(IF(OR(AF7="",X7=""),"",AF7/X7-1),"")</f>
        <v>-0.11252992817238627</v>
      </c>
      <c r="AG25" s="160">
        <f>IFERROR(IF(OR(AG7="",Y7=""),"",AG7/Y7-1),"")</f>
        <v>-0.21091184642586513</v>
      </c>
      <c r="AH25" s="160">
        <f>IFERROR(IF(OR(AH7="",Z7=""),"",AH7/Z7-1),"")</f>
        <v>-0.3025428126621692</v>
      </c>
      <c r="AI25" s="160">
        <f>IFERROR(IF(OR(AI7="",AA7=""),"",AI7/AA7-1),"")</f>
        <v>-7.6452599388379228E-2</v>
      </c>
      <c r="AJ25" s="160">
        <f>IFERROR(IF(OR(AJ7="",AB7=""),"",AJ7/AB7-1),"")</f>
        <v>5.504587155963292E-2</v>
      </c>
      <c r="AK25" s="160">
        <f>IFERROR(IF(OR(AK7="",AC7=""),"",AK7/AC7-1),"")</f>
        <v>-0.33944954128440363</v>
      </c>
      <c r="AL25" s="160">
        <f>IFERROR(IF(OR(AL7="",AD7=""),"",AL7/AD7-1),"")</f>
        <v>-3.2222222222222263E-2</v>
      </c>
      <c r="AM25" s="160">
        <f>IFERROR(IF(OR(AM7="",AE7=""),"",AM7/AE7-1),"")</f>
        <v>0.25646551724137923</v>
      </c>
      <c r="AN25" s="160">
        <f>IFERROR(IF(OR(AN7="",AF7=""),"",AN7/AF7-1),"")</f>
        <v>-0.72392086330935257</v>
      </c>
      <c r="AO25" s="160">
        <f>IFERROR(IF(OR(AO7="",AG7=""),"",AO7/AG7-1),"")</f>
        <v>-0.52464788732394374</v>
      </c>
      <c r="AP25" s="160">
        <f>IFERROR(IF(OR(AP7="",AH7=""),"",AP7/AH7-1),"")</f>
        <v>-0.5546875</v>
      </c>
      <c r="AQ25" s="160">
        <f>IFERROR(IF(OR(AQ7="",AI7=""),"",AQ7/AI7-1),"")</f>
        <v>-1.3245033112582738E-2</v>
      </c>
      <c r="AR25" s="160">
        <f>IFERROR(IF(OR(AR7="",AJ7=""),"",AR7/AJ7-1),"")</f>
        <v>-0.43260869565217386</v>
      </c>
      <c r="AS25" s="160">
        <f>IFERROR(IF(OR(AS7="",AK7=""),"",AS7/AK7-1),"")</f>
        <v>1.3263888888888888</v>
      </c>
      <c r="AT25" s="160">
        <f>IFERROR(IF(OR(AT7="",AL7=""),"",AT7/AL7-1),"")</f>
        <v>1.8208955223880596</v>
      </c>
      <c r="AU25" s="160">
        <f>IFERROR(IF(OR(AU7="",AM7=""),"",AU7/AM7-1),"")</f>
        <v>2.065180102915952</v>
      </c>
      <c r="AV25" s="160">
        <f>IFERROR(IF(OR(AV7="",AN7=""),"",AV7/AN7-1),"")</f>
        <v>3.9837133550488604</v>
      </c>
      <c r="AW25" s="160">
        <f>IFERROR(IF(OR(AW7="",AO7=""),"",AW7/AO7-1),"")</f>
        <v>2.7151515151515153</v>
      </c>
      <c r="AX25" s="160">
        <f>IFERROR(IF(OR(AX7="",AP7=""),"",AX7/AP7-1),"")</f>
        <v>3.0492898913951549</v>
      </c>
      <c r="AY25" s="160">
        <f>IFERROR(IF(OR(AY7="",AQ7=""),"",AY7/AQ7-1),"")</f>
        <v>-0.34731543624161076</v>
      </c>
      <c r="AZ25" s="160">
        <f>IFERROR(IF(OR(AZ7="",AR7=""),"",AZ7/AR7-1),"")</f>
        <v>0.33524904214559381</v>
      </c>
      <c r="BA25" s="160">
        <f>IFERROR(IF(OR(BA7="",AS7=""),"",BA7/AS7-1),"")</f>
        <v>-0.87910447761194033</v>
      </c>
      <c r="BB25" s="160">
        <f>IFERROR(IF(OR(BB7="",AT7=""),"",BB7/AT7-1),"")</f>
        <v>4.3549043549043542E-2</v>
      </c>
      <c r="BC25" s="160">
        <f>IFERROR(IF(OR(BC7="",AU7=""),"",BC7/AU7-1),"")</f>
        <v>0.38947957470621142</v>
      </c>
      <c r="BD25" s="160">
        <f>IFERROR(IF(OR(BD7="",AV7=""),"",BD7/AV7-1),"")</f>
        <v>8.7908496732026054E-2</v>
      </c>
      <c r="BE25" s="160">
        <f>IFERROR(IF(OR(BE7="",AW7=""),"",BE7/AW7-1),"")</f>
        <v>6.8152981692949144E-2</v>
      </c>
      <c r="BF25" s="160">
        <f>IFERROR(IF(OR(BF7="",AX7=""),"",BF7/AX7-1),"")</f>
        <v>0.19909222199298537</v>
      </c>
      <c r="BG25" s="160">
        <f>IFERROR(IF(OR(BG7="",AY7=""),"",BG7/AY7-1),"")</f>
        <v>-0.99485861182519275</v>
      </c>
      <c r="BH25" s="160">
        <f>IFERROR(IF(OR(BH7="",AZ7=""),"",BH7/AZ7-1),"")</f>
        <v>4.3242467718794835</v>
      </c>
      <c r="BI25" s="160">
        <f>IFERROR(IF(OR(BI7="",BA7=""),"",BI7/BA7-1),"")</f>
        <v>-46.76543209876543</v>
      </c>
      <c r="BJ25" s="160">
        <f>IFERROR(IF(OR(BJ7="",BB7=""),"",BJ7/BB7-1),"")</f>
        <v>0.41614664586583472</v>
      </c>
      <c r="BK25" s="160">
        <f>IFERROR(IF(OR(BK7="",BC7=""),"",BK7/BC7-1),"")</f>
        <v>1.955296012887636</v>
      </c>
      <c r="BL25" s="160">
        <f>IFERROR(IF(OR(BL7="",BD7=""),"",BL7/BD7-1),"")</f>
        <v>1.8558125563232202</v>
      </c>
      <c r="BM25" s="160">
        <f>IFERROR(IF(OR(BM7="",BE7=""),"",BM7/BE7-1),"")</f>
        <v>1.2294247412183945</v>
      </c>
      <c r="BN25" s="160">
        <f>IFERROR(IF(OR(BN7="",BF7=""),"",BN7/BF7-1),"")</f>
        <v>1.8983138334480385</v>
      </c>
      <c r="BO25" s="160">
        <f>IFERROR(IF(OR(BO7="",BG7=""),"",BO7/BG7-1),"")</f>
        <v>-111.5</v>
      </c>
      <c r="BP25" s="160">
        <f>IFERROR(IF(OR(BP7="",BH7=""),"",BP7/BH7-1),"")</f>
        <v>-3.2605766639719702E-2</v>
      </c>
      <c r="BQ25" s="160">
        <f>IFERROR(IF(OR(BQ7="",BI7=""),"",BQ7/BI7-1),"")</f>
        <v>8.7671971944969007E-2</v>
      </c>
      <c r="BR25" s="160">
        <f>IFERROR(IF(OR(BR7="",BJ7=""),"",BR7/BJ7-1),"")</f>
        <v>0.63949325254750766</v>
      </c>
      <c r="BS25" s="160">
        <f>IFERROR(IF(OR(BS7="",BK7=""),"",BS7/BK7-1),"")</f>
        <v>0.36072499318615425</v>
      </c>
      <c r="BT25" s="160">
        <f>IFERROR(IF(OR(BT7="",BL7=""),"",BT7/BL7-1),"")</f>
        <v>-0.47070579572946247</v>
      </c>
      <c r="BU25" s="160">
        <f>IFERROR(IF(OR(BU7="",BM7=""),"",BU7/BM7-1),"")</f>
        <v>-0.16387578017963156</v>
      </c>
      <c r="BV25" s="160">
        <f>IFERROR(IF(OR(BV7="",BN7=""),"",BV7/BN7-1),"")</f>
        <v>-0.10851884832294445</v>
      </c>
      <c r="BW25" s="160">
        <f>IFERROR(IF(OR(BW7="",BO7=""),"",BW7/BO7-1),"")</f>
        <v>-1.8484162895927603</v>
      </c>
      <c r="BX25" s="160">
        <f>IFERROR(IF(OR(BX7="",BP7=""),"",BX7/BP7-1),"")</f>
        <v>-0.13091922005571033</v>
      </c>
      <c r="BY25" s="160">
        <f>IFERROR(IF(OR(BY7="",BQ7=""),"",BY7/BQ7-1),"")</f>
        <v>-0.3191964285714286</v>
      </c>
      <c r="BZ25" s="160">
        <f>IFERROR(IF(OR(BZ7="",BR7=""),"",BZ7/BR7-1),"")</f>
        <v>-0.18494876532840587</v>
      </c>
      <c r="CA25" s="160">
        <f>IFERROR(IF(OR(CA7="",BS7=""),"",CA7/BS7-1),"")</f>
        <v>-0.23915873810716071</v>
      </c>
      <c r="CB25" s="160">
        <f>IFERROR(IF(OR(CB7="",BT7=""),"",CB7/BT7-1),"")</f>
        <v>8.744038155802869E-2</v>
      </c>
      <c r="CC25" s="160">
        <f>IFERROR(IF(OR(CC7="",BU7=""),"",CC7/BU7-1),"")</f>
        <v>-6.0172963131542967E-2</v>
      </c>
      <c r="CD25" s="160">
        <f>IFERROR(IF(OR(CD7="",BV7=""),"",CD7/BV7-1),"")</f>
        <v>-0.12971965106212957</v>
      </c>
      <c r="CE25" s="160">
        <f>IFERROR(IF(OR(CE7="",BW7=""),"",CE7/BW7-1),"")</f>
        <v>-0.27733333333333332</v>
      </c>
      <c r="CF25" s="160" t="str">
        <f>IFERROR(IF(OR(CF7="",BX7=""),"",CF7/BX7-1),"")</f>
        <v/>
      </c>
      <c r="CG25" s="160" t="str">
        <f>IFERROR(IF(OR(CG7="",BY7=""),"",CG7/BY7-1),"")</f>
        <v/>
      </c>
      <c r="CH25" s="160" t="str">
        <f>IFERROR(IF(OR(CH7="",BZ7=""),"",CH7/BZ7-1),"")</f>
        <v/>
      </c>
      <c r="CI25" s="160" t="str">
        <f>IFERROR(IF(OR(CI7="",CA7=""),"",CI7/CA7-1),"")</f>
        <v/>
      </c>
      <c r="CJ25" s="160" t="str">
        <f>IFERROR(IF(OR(CJ7="",CB7=""),"",CJ7/CB7-1),"")</f>
        <v/>
      </c>
      <c r="CK25" s="160" t="str">
        <f>IFERROR(IF(OR(CK7="",CC7=""),"",CK7/CC7-1),"")</f>
        <v/>
      </c>
      <c r="CL25" s="160" t="str">
        <f>IFERROR(IF(OR(CL7="",CD7=""),"",CL7/CD7-1),"")</f>
        <v/>
      </c>
    </row>
    <row r="26" spans="1:90 16176:16384" ht="31.5" hidden="1" customHeight="1">
      <c r="A26" s="61"/>
      <c r="B26" s="161"/>
      <c r="C26" s="175"/>
      <c r="D26" s="175"/>
      <c r="E26" s="175"/>
      <c r="F26" s="175"/>
      <c r="G26" s="175"/>
      <c r="H26" s="175"/>
      <c r="I26" s="175"/>
      <c r="J26" s="175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6"/>
      <c r="AS26" s="176"/>
      <c r="AT26" s="176"/>
      <c r="AU26" s="176"/>
      <c r="AV26" s="176"/>
      <c r="AW26" s="176"/>
      <c r="AX26" s="176"/>
      <c r="AY26" s="176"/>
      <c r="AZ26" s="176"/>
      <c r="BA26" s="176"/>
      <c r="BB26" s="176"/>
      <c r="BC26" s="176"/>
      <c r="BD26" s="176"/>
      <c r="BE26" s="176"/>
      <c r="BF26" s="176"/>
      <c r="BG26" s="176"/>
      <c r="BH26" s="176"/>
      <c r="BI26" s="176"/>
      <c r="BJ26" s="176"/>
      <c r="BK26" s="176"/>
      <c r="BL26" s="176"/>
      <c r="BM26" s="176"/>
      <c r="BN26" s="176"/>
      <c r="BO26" s="176"/>
      <c r="BP26" s="176"/>
      <c r="BQ26" s="176"/>
      <c r="BR26" s="176"/>
      <c r="BS26" s="176"/>
      <c r="BT26" s="176"/>
      <c r="BU26" s="176"/>
      <c r="BV26" s="176"/>
      <c r="BW26" s="176"/>
      <c r="BX26" s="176"/>
      <c r="BY26" s="176"/>
      <c r="BZ26" s="176"/>
      <c r="CA26" s="176"/>
      <c r="CB26" s="176"/>
      <c r="CC26" s="176"/>
      <c r="CD26" s="176"/>
      <c r="CE26" s="176"/>
      <c r="CF26" s="176"/>
      <c r="CG26" s="176"/>
      <c r="CH26" s="176"/>
      <c r="CI26" s="176"/>
      <c r="CJ26" s="176"/>
      <c r="CK26" s="176"/>
      <c r="CL26" s="176"/>
    </row>
    <row r="27" spans="1:90 16176:16384" ht="31.5" hidden="1" customHeight="1">
      <c r="A27" s="61"/>
      <c r="B27" s="161"/>
      <c r="C27" s="159"/>
      <c r="D27" s="159"/>
      <c r="E27" s="159"/>
      <c r="F27" s="159"/>
      <c r="G27" s="159"/>
      <c r="H27" s="159"/>
      <c r="I27" s="159"/>
      <c r="J27" s="159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160"/>
      <c r="AS27" s="160"/>
      <c r="AT27" s="160"/>
      <c r="AU27" s="160"/>
      <c r="AV27" s="160"/>
      <c r="AW27" s="160"/>
      <c r="AX27" s="160"/>
      <c r="AY27" s="160"/>
      <c r="AZ27" s="160"/>
      <c r="BA27" s="160"/>
      <c r="BB27" s="160"/>
      <c r="BC27" s="160"/>
      <c r="BD27" s="160"/>
      <c r="BE27" s="160"/>
      <c r="BF27" s="160"/>
      <c r="BG27" s="160"/>
      <c r="BH27" s="160"/>
      <c r="BI27" s="160"/>
      <c r="BJ27" s="160"/>
      <c r="BK27" s="160"/>
      <c r="BL27" s="160"/>
      <c r="BM27" s="160"/>
      <c r="BN27" s="160"/>
      <c r="BO27" s="160"/>
      <c r="BP27" s="160"/>
      <c r="BQ27" s="160"/>
      <c r="BR27" s="160"/>
      <c r="BS27" s="160"/>
      <c r="BT27" s="160"/>
      <c r="BU27" s="160"/>
      <c r="BV27" s="160"/>
      <c r="BW27" s="160"/>
      <c r="BX27" s="160"/>
      <c r="BY27" s="160"/>
      <c r="BZ27" s="160"/>
      <c r="CA27" s="160"/>
      <c r="CB27" s="160"/>
      <c r="CC27" s="160"/>
      <c r="CD27" s="160"/>
      <c r="CE27" s="160"/>
      <c r="CF27" s="160"/>
      <c r="CG27" s="160"/>
      <c r="CH27" s="160"/>
      <c r="CI27" s="160"/>
      <c r="CJ27" s="160"/>
      <c r="CK27" s="160"/>
      <c r="CL27" s="160"/>
    </row>
    <row r="28" spans="1:90 16176:16384" ht="63" customHeight="1">
      <c r="A28" s="238" t="s">
        <v>193</v>
      </c>
      <c r="B28" s="212" t="s">
        <v>180</v>
      </c>
      <c r="C28" s="177"/>
      <c r="D28" s="159"/>
      <c r="E28" s="159"/>
      <c r="F28" s="159"/>
      <c r="G28" s="159"/>
      <c r="H28" s="159"/>
      <c r="I28" s="159"/>
      <c r="J28" s="159"/>
      <c r="K28" s="160">
        <f>IFERROR(IF(OR(K9="",C9=""),"",K9/C9-1),"")</f>
        <v>-0.30842185128983313</v>
      </c>
      <c r="L28" s="160">
        <f>IFERROR(IF(OR(L9="",D9=""),"",L9/D9-1),"")</f>
        <v>6.0641062662432077E-3</v>
      </c>
      <c r="M28" s="160">
        <f>IFERROR(IF(OR(M9="",E9=""),"",M9/E9-1),"")</f>
        <v>-0.12985735366453521</v>
      </c>
      <c r="N28" s="160">
        <f>IFERROR(IF(OR(N9="",F9=""),"",N9/F9-1),"")</f>
        <v>1.4461629982153479</v>
      </c>
      <c r="O28" s="160">
        <f>IFERROR(IF(OR(O9="",G9=""),"",O9/G9-1),"")</f>
        <v>0.21066838046272496</v>
      </c>
      <c r="P28" s="160">
        <f>IFERROR(IF(OR(P9="",H9=""),"",P9/H9-1),"")</f>
        <v>0.92600422832980978</v>
      </c>
      <c r="Q28" s="160">
        <f>IFERROR(IF(OR(Q9="",I9=""),"",Q9/I9-1),"")</f>
        <v>1.0860018298261664</v>
      </c>
      <c r="R28" s="160">
        <f>IFERROR(IF(OR(R9="",J9=""),"",R9/J9-1),"")</f>
        <v>0.44474230370114154</v>
      </c>
      <c r="S28" s="160">
        <f>IFERROR(IF(OR(S9="",K9=""),"",S9/K9-1),"")</f>
        <v>0.23258365331870534</v>
      </c>
      <c r="T28" s="160">
        <f>IFERROR(IF(OR(T9="",L9=""),"",T9/L9-1),"")</f>
        <v>0.46957520091848459</v>
      </c>
      <c r="U28" s="160">
        <f>IFERROR(IF(OR(U9="",M9=""),"",U9/M9-1),"")</f>
        <v>0.38816657245147912</v>
      </c>
      <c r="V28" s="160">
        <f>IFERROR(IF(OR(V9="",N9=""),"",V9/N9-1),"")</f>
        <v>-0.2818579766536965</v>
      </c>
      <c r="W28" s="160">
        <f>IFERROR(IF(OR(W9="",O9=""),"",W9/O9-1),"")</f>
        <v>9.5657713133028954E-2</v>
      </c>
      <c r="X28" s="160">
        <f>IFERROR(IF(OR(X9="",P9=""),"",X9/P9-1),"")</f>
        <v>-0.1374862788144896</v>
      </c>
      <c r="Y28" s="160">
        <f>IFERROR(IF(OR(Y9="",Q9=""),"",Y9/Q9-1),"")</f>
        <v>-0.18956140350877193</v>
      </c>
      <c r="Z28" s="160">
        <f>IFERROR(IF(OR(Z9="",R9=""),"",Z9/R9-1),"")</f>
        <v>-6.0453702041061153E-3</v>
      </c>
      <c r="AA28" s="160">
        <f>IFERROR(IF(OR(AA9="",S9=""),"",AA9/S9-1),"")</f>
        <v>0.42634623943035166</v>
      </c>
      <c r="AB28" s="160">
        <f>IFERROR(IF(OR(AB9="",T9=""),"",AB9/T9-1),"")</f>
        <v>0.552734375</v>
      </c>
      <c r="AC28" s="160">
        <f>IFERROR(IF(OR(AC9="",U9=""),"",AC9/U9-1),"")</f>
        <v>0.51418487851228445</v>
      </c>
      <c r="AD28" s="160">
        <f>IFERROR(IF(OR(AD9="",V9=""),"",AD9/V9-1),"")</f>
        <v>0.6525567219776498</v>
      </c>
      <c r="AE28" s="160">
        <f>IFERROR(IF(OR(AE9="",W9=""),"",AE9/W9-1),"")</f>
        <v>0.55377906976744184</v>
      </c>
      <c r="AF28" s="160">
        <f>IFERROR(IF(OR(AF9="",X9=""),"",AF9/X9-1),"")</f>
        <v>0.24228444161629015</v>
      </c>
      <c r="AG28" s="160">
        <f>IFERROR(IF(OR(AG9="",Y9=""),"",AG9/Y9-1),"")</f>
        <v>0.37341703647580915</v>
      </c>
      <c r="AH28" s="160">
        <f>IFERROR(IF(OR(AH9="",Z9=""),"",AH9/Z9-1),"")</f>
        <v>0.43586655425749732</v>
      </c>
      <c r="AI28" s="160">
        <f>IFERROR(IF(OR(AI9="",AA9=""),"",AI9/AA9-1),"")</f>
        <v>0.72730109204368176</v>
      </c>
      <c r="AJ28" s="160">
        <f>IFERROR(IF(OR(AJ9="",AB9=""),"",AJ9/AB9-1),"")</f>
        <v>-0.18377358490566043</v>
      </c>
      <c r="AK28" s="160">
        <f>IFERROR(IF(OR(AK9="",AC9=""),"",AK9/AC9-1),"")</f>
        <v>7.7991931869116904E-2</v>
      </c>
      <c r="AL28" s="160">
        <f>IFERROR(IF(OR(AL9="",AD9=""),"",AL9/AD9-1),"")</f>
        <v>-0.21250000000000002</v>
      </c>
      <c r="AM28" s="160">
        <f>IFERROR(IF(OR(AM9="",AE9=""),"",AM9/AE9-1),"")</f>
        <v>-1.0414717804801965E-2</v>
      </c>
      <c r="AN28" s="160">
        <f>IFERROR(IF(OR(AN9="",AF9=""),"",AN9/AF9-1),"")</f>
        <v>4.264310411064165E-2</v>
      </c>
      <c r="AO28" s="160">
        <f>IFERROR(IF(OR(AO9="",AG9=""),"",AO9/AG9-1),"")</f>
        <v>-5.5481125384191032E-2</v>
      </c>
      <c r="AP28" s="160">
        <f>IFERROR(IF(OR(AP9="",AH9=""),"",AP9/AH9-1),"")</f>
        <v>6.9619191410836834E-3</v>
      </c>
      <c r="AQ28" s="160">
        <f>IFERROR(IF(OR(AQ9="",AI9=""),"",AQ9/AI9-1),"")</f>
        <v>0.16546242774566466</v>
      </c>
      <c r="AR28" s="160">
        <f>IFERROR(IF(OR(AR9="",AJ9=""),"",AR9/AJ9-1),"")</f>
        <v>0.24595469255663427</v>
      </c>
      <c r="AS28" s="160">
        <f>IFERROR(IF(OR(AS9="",AK9=""),"",AS9/AK9-1),"")</f>
        <v>0.20889812889812887</v>
      </c>
      <c r="AT28" s="160">
        <f>IFERROR(IF(OR(AT9="",AL9=""),"",AT9/AL9-1),"")</f>
        <v>1.2563101743429614</v>
      </c>
      <c r="AU28" s="160">
        <f>IFERROR(IF(OR(AU9="",AM9=""),"",AU9/AM9-1),"")</f>
        <v>0.46256617091000751</v>
      </c>
      <c r="AV28" s="160">
        <f>IFERROR(IF(OR(AV9="",AN9=""),"",AV9/AN9-1),"")</f>
        <v>0.32584131662982063</v>
      </c>
      <c r="AW28" s="160">
        <f>IFERROR(IF(OR(AW9="",AO9=""),"",AW9/AO9-1),"")</f>
        <v>0.62419691280767631</v>
      </c>
      <c r="AX28" s="160">
        <f>IFERROR(IF(OR(AX9="",AP9=""),"",AX9/AP9-1),"")</f>
        <v>0.41620158267388585</v>
      </c>
      <c r="AY28" s="160">
        <f>IFERROR(IF(OR(AY9="",AQ9=""),"",AY9/AQ9-1),"")</f>
        <v>0.39708617482951025</v>
      </c>
      <c r="AZ28" s="160">
        <f>IFERROR(IF(OR(AZ9="",AR9=""),"",AZ9/AR9-1),"")</f>
        <v>0.41657390228818802</v>
      </c>
      <c r="BA28" s="160">
        <f>IFERROR(IF(OR(BA9="",AS9=""),"",BA9/AS9-1),"")</f>
        <v>0.4079246061773405</v>
      </c>
      <c r="BB28" s="160">
        <f>IFERROR(IF(OR(BB9="",AT9=""),"",BB9/AT9-1),"")</f>
        <v>0.91062161227078775</v>
      </c>
      <c r="BC28" s="160">
        <f>IFERROR(IF(OR(BC9="",AU9=""),"",BC9/AU9-1),"")</f>
        <v>0.59574284729403648</v>
      </c>
      <c r="BD28" s="160">
        <f>IFERROR(IF(OR(BD9="",AV9=""),"",BD9/AV9-1),"")</f>
        <v>0.15136637332098202</v>
      </c>
      <c r="BE28" s="160">
        <f>IFERROR(IF(OR(BE9="",AW9=""),"",BE9/AW9-1),"")</f>
        <v>0.48957156066988605</v>
      </c>
      <c r="BF28" s="160">
        <f>IFERROR(IF(OR(BF9="",AX9=""),"",BF9/AX9-1),"")</f>
        <v>0.45466576478546017</v>
      </c>
      <c r="BG28" s="160">
        <f>IFERROR(IF(OR(BG9="",AY9=""),"",BG9/AY9-1),"")</f>
        <v>-0.19769247836698467</v>
      </c>
      <c r="BH28" s="160">
        <f>IFERROR(IF(OR(BH9="",AZ9=""),"",BH9/AZ9-1),"")</f>
        <v>-0.12677900986641055</v>
      </c>
      <c r="BI28" s="160">
        <f>IFERROR(IF(OR(BI9="",BA9=""),"",BI9/BA9-1),"")</f>
        <v>-0.15801045585576778</v>
      </c>
      <c r="BJ28" s="160">
        <f>IFERROR(IF(OR(BJ9="",BB9=""),"",BJ9/BB9-1),"")</f>
        <v>-0.56033077805275555</v>
      </c>
      <c r="BK28" s="160">
        <f>IFERROR(IF(OR(BK9="",BC9=""),"",BK9/BC9-1),"")</f>
        <v>-0.33798671491062271</v>
      </c>
      <c r="BL28" s="160">
        <f>IFERROR(IF(OR(BL9="",BD9=""),"",BL9/BD9-1),"")</f>
        <v>0.16606323919864829</v>
      </c>
      <c r="BM28" s="160">
        <f>IFERROR(IF(OR(BM9="",BE9=""),"",BM9/BE9-1),"")</f>
        <v>-0.24896537453441858</v>
      </c>
      <c r="BN28" s="160">
        <f>IFERROR(IF(OR(BN9="",BF9=""),"",BN9/BF9-1),"")</f>
        <v>-0.21132968077148573</v>
      </c>
      <c r="BO28" s="160">
        <f>IFERROR(IF(OR(BO9="",BG9=""),"",BO9/BG9-1),"")</f>
        <v>0.46446349557522115</v>
      </c>
      <c r="BP28" s="160">
        <f>IFERROR(IF(OR(BP9="",BH9=""),"",BP9/BH9-1),"")</f>
        <v>0.80611938806119388</v>
      </c>
      <c r="BQ28" s="160">
        <f>IFERROR(IF(OR(BQ9="",BI9=""),"",BQ9/BI9-1),"")</f>
        <v>0.66274009168455872</v>
      </c>
      <c r="BR28" s="160">
        <f>IFERROR(IF(OR(BR9="",BJ9=""),"",BR9/BJ9-1),"")</f>
        <v>0.79242174629324547</v>
      </c>
      <c r="BS28" s="160">
        <f>IFERROR(IF(OR(BS9="",BK9=""),"",BS9/BK9-1),"")</f>
        <v>0.70126850756617864</v>
      </c>
      <c r="BT28" s="160">
        <f>IFERROR(IF(OR(BT9="",BL9=""),"",BT9/BL9-1),"")</f>
        <v>1.9319671565583452E-2</v>
      </c>
      <c r="BU28" s="160">
        <f>IFERROR(IF(OR(BU9="",BM9=""),"",BU9/BM9-1),"")</f>
        <v>0.2779078844652616</v>
      </c>
      <c r="BV28" s="160">
        <f>IFERROR(IF(OR(BV9="",BN9=""),"",BV9/BN9-1),"")</f>
        <v>0.44791079210458862</v>
      </c>
      <c r="BW28" s="160">
        <f>IFERROR(IF(OR(BW9="",BO9=""),"",BW9/BO9-1),"")</f>
        <v>0.36483807005948443</v>
      </c>
      <c r="BX28" s="160">
        <f>IFERROR(IF(OR(BX9="",BP9=""),"",BX9/BP9-1),"")</f>
        <v>-0.30465592647954387</v>
      </c>
      <c r="BY28" s="160">
        <f>IFERROR(IF(OR(BY9="",BQ9=""),"",BY9/BQ9-1),"")</f>
        <v>-5.7199692887554998E-2</v>
      </c>
      <c r="BZ28" s="160">
        <f>IFERROR(IF(OR(BZ9="",BR9=""),"",BZ9/BR9-1),"")</f>
        <v>3.7147671568627416E-2</v>
      </c>
      <c r="CA28" s="160">
        <f>IFERROR(IF(OR(CA9="",BS9=""),"",CA9/BS9-1),"")</f>
        <v>-2.766722608487171E-2</v>
      </c>
      <c r="CB28" s="160">
        <f>IFERROR(IF(OR(CB9="",BT9=""),"",CB9/BT9-1),"")</f>
        <v>-0.48724023556488183</v>
      </c>
      <c r="CC28" s="160">
        <f>IFERROR(IF(OR(CC9="",BU9=""),"",CC9/BU9-1),"")</f>
        <v>-0.24122318444787816</v>
      </c>
      <c r="CD28" s="160">
        <f>IFERROR(IF(OR(CD9="",BV9=""),"",CD9/BV9-1),"")</f>
        <v>-0.14786749995573889</v>
      </c>
      <c r="CE28" s="160">
        <f>IFERROR(IF(OR(CE9="",BW9=""),"",CE9/BW9-1),"")</f>
        <v>-0.65575925285368386</v>
      </c>
      <c r="CF28" s="160" t="str">
        <f>IFERROR(IF(OR(CF9="",BX9=""),"",CF9/BX9-1),"")</f>
        <v/>
      </c>
      <c r="CG28" s="160" t="str">
        <f>IFERROR(IF(OR(CG9="",BY9=""),"",CG9/BY9-1),"")</f>
        <v/>
      </c>
      <c r="CH28" s="160" t="str">
        <f>IFERROR(IF(OR(CH9="",BZ9=""),"",CH9/BZ9-1),"")</f>
        <v/>
      </c>
      <c r="CI28" s="160" t="str">
        <f>IFERROR(IF(OR(CI9="",CA9=""),"",CI9/CA9-1),"")</f>
        <v/>
      </c>
      <c r="CJ28" s="160" t="str">
        <f>IFERROR(IF(OR(CJ9="",CB9=""),"",CJ9/CB9-1),"")</f>
        <v/>
      </c>
      <c r="CK28" s="160" t="str">
        <f>IFERROR(IF(OR(CK9="",CC9=""),"",CK9/CC9-1),"")</f>
        <v/>
      </c>
      <c r="CL28" s="160" t="str">
        <f>IFERROR(IF(OR(CL9="",CD9=""),"",CL9/CD9-1),"")</f>
        <v/>
      </c>
    </row>
    <row r="29" spans="1:90 16176:16384" ht="63" customHeight="1">
      <c r="A29" s="240"/>
      <c r="B29" s="212" t="s">
        <v>184</v>
      </c>
      <c r="C29" s="177"/>
      <c r="D29" s="159"/>
      <c r="E29" s="159"/>
      <c r="F29" s="159"/>
      <c r="G29" s="159"/>
      <c r="H29" s="159"/>
      <c r="I29" s="159"/>
      <c r="J29" s="159"/>
      <c r="K29" s="160">
        <f>IFERROR(IF(OR(K10="",C10=""),"",K10/C10-1),"")</f>
        <v>-0.88387096774193552</v>
      </c>
      <c r="L29" s="160">
        <f>IFERROR(IF(OR(L10="",D10=""),"",L10/D10-1),"")</f>
        <v>0.98116169544740983</v>
      </c>
      <c r="M29" s="160">
        <f>IFERROR(IF(OR(M10="",E10=""),"",M10/E10-1),"")</f>
        <v>6.1256961018297584E-2</v>
      </c>
      <c r="N29" s="160">
        <f>IFERROR(IF(OR(N10="",F10=""),"",N10/F10-1),"")</f>
        <v>6.6158940397350996</v>
      </c>
      <c r="O29" s="160">
        <f>IFERROR(IF(OR(O10="",G10=""),"",O10/G10-1),"")</f>
        <v>0.76420454545454541</v>
      </c>
      <c r="P29" s="160">
        <f>IFERROR(IF(OR(P10="",H10=""),"",P10/H10-1),"")</f>
        <v>0.80573248407643305</v>
      </c>
      <c r="Q29" s="160">
        <f>IFERROR(IF(OR(Q10="",I10=""),"",Q10/I10-1),"")</f>
        <v>1.4292821606254442</v>
      </c>
      <c r="R29" s="160">
        <f>IFERROR(IF(OR(R10="",J10=""),"",R10/J10-1),"")</f>
        <v>0.78378378378378377</v>
      </c>
      <c r="S29" s="160">
        <f>IFERROR(IF(OR(S10="",K10=""),"",S10/K10-1),"")</f>
        <v>-1</v>
      </c>
      <c r="T29" s="160">
        <f>IFERROR(IF(OR(T10="",L10=""),"",T10/L10-1),"")</f>
        <v>0.62361331220285265</v>
      </c>
      <c r="U29" s="160">
        <f>IFERROR(IF(OR(U10="",M10=""),"",U10/M10-1),"")</f>
        <v>0.5359820089955023</v>
      </c>
      <c r="V29" s="160">
        <f>IFERROR(IF(OR(V10="",N10=""),"",V10/N10-1),"")</f>
        <v>-0.39565217391304353</v>
      </c>
      <c r="W29" s="160">
        <f>IFERROR(IF(OR(W10="",O10=""),"",W10/O10-1),"")</f>
        <v>0.10466988727858295</v>
      </c>
      <c r="X29" s="160">
        <f>IFERROR(IF(OR(X10="",P10=""),"",X10/P10-1),"")</f>
        <v>-1.1904761904761862E-2</v>
      </c>
      <c r="Y29" s="160">
        <f>IFERROR(IF(OR(Y10="",Q10=""),"",Y10/Q10-1),"")</f>
        <v>-0.14101813926272677</v>
      </c>
      <c r="Z29" s="160">
        <f>IFERROR(IF(OR(Z10="",R10=""),"",Z10/R10-1),"")</f>
        <v>4.9031986531986593E-2</v>
      </c>
      <c r="AA29" s="160" t="str">
        <f>IFERROR(IF(OR(AA10="",S10=""),"",AA10/S10-1),"")</f>
        <v/>
      </c>
      <c r="AB29" s="160">
        <f>IFERROR(IF(OR(AB10="",T10=""),"",AB10/T10-1),"")</f>
        <v>0.39970717423133229</v>
      </c>
      <c r="AC29" s="160">
        <f>IFERROR(IF(OR(AC10="",U10=""),"",AC10/U10-1),"")</f>
        <v>0.56124938994631535</v>
      </c>
      <c r="AD29" s="160">
        <f>IFERROR(IF(OR(AD10="",V10=""),"",AD10/V10-1),"")</f>
        <v>1.3884892086330933</v>
      </c>
      <c r="AE29" s="160">
        <f>IFERROR(IF(OR(AE10="",W10=""),"",AE10/W10-1),"")</f>
        <v>0.77077259475218662</v>
      </c>
      <c r="AF29" s="160">
        <f>IFERROR(IF(OR(AF10="",X10=""),"",AF10/X10-1),"")</f>
        <v>0.12226684515841146</v>
      </c>
      <c r="AG29" s="160">
        <f>IFERROR(IF(OR(AG10="",Y10=""),"",AG10/Y10-1),"")</f>
        <v>0.42200272479564038</v>
      </c>
      <c r="AH29" s="160">
        <f>IFERROR(IF(OR(AH10="",Z10=""),"",AH10/Z10-1),"")</f>
        <v>0.47923771313941832</v>
      </c>
      <c r="AI29" s="160">
        <f>IFERROR(IF(OR(AI10="",AA10=""),"",AI10/AA10-1),"")</f>
        <v>4.643504531722054</v>
      </c>
      <c r="AJ29" s="160">
        <f>IFERROR(IF(OR(AJ10="",AB10=""),"",AJ10/AB10-1),"")</f>
        <v>-0.23430962343096229</v>
      </c>
      <c r="AK29" s="160">
        <f>IFERROR(IF(OR(AK10="",AC10=""),"",AK10/AC10-1),"")</f>
        <v>0.27039699906220704</v>
      </c>
      <c r="AL29" s="160">
        <f>IFERROR(IF(OR(AL10="",AD10=""),"",AL10/AD10-1),"")</f>
        <v>-0.55180722891566258</v>
      </c>
      <c r="AM29" s="160">
        <f>IFERROR(IF(OR(AM10="",AE10=""),"",AM10/AE10-1),"")</f>
        <v>-1.0495986828565562E-2</v>
      </c>
      <c r="AN29" s="160">
        <f>IFERROR(IF(OR(AN10="",AF10=""),"",AN10/AF10-1),"")</f>
        <v>-1.9085487077534768E-2</v>
      </c>
      <c r="AO29" s="160">
        <f>IFERROR(IF(OR(AO10="",AG10=""),"",AO10/AG10-1),"")</f>
        <v>-0.23089820359281432</v>
      </c>
      <c r="AP29" s="160">
        <f>IFERROR(IF(OR(AP10="",AH10=""),"",AP10/AH10-1),"")</f>
        <v>-1.3425549227013778E-2</v>
      </c>
      <c r="AQ29" s="160">
        <f>IFERROR(IF(OR(AQ10="",AI10=""),"",AQ10/AI10-1),"")</f>
        <v>0.4775160599571735</v>
      </c>
      <c r="AR29" s="160">
        <f>IFERROR(IF(OR(AR10="",AJ10=""),"",AR10/AJ10-1),"")</f>
        <v>0.3907103825136613</v>
      </c>
      <c r="AS29" s="160">
        <f>IFERROR(IF(OR(AS10="",AK10=""),"",AS10/AK10-1),"")</f>
        <v>0.43061023622047245</v>
      </c>
      <c r="AT29" s="160">
        <f>IFERROR(IF(OR(AT10="",AL10=""),"",AT10/AL10-1),"")</f>
        <v>3.4946236559139781</v>
      </c>
      <c r="AU29" s="160">
        <f>IFERROR(IF(OR(AU10="",AM10=""),"",AU10/AM10-1),"")</f>
        <v>0.90474209650582371</v>
      </c>
      <c r="AV29" s="160">
        <f>IFERROR(IF(OR(AV10="",AN10=""),"",AV10/AN10-1),"")</f>
        <v>0.59829752736116748</v>
      </c>
      <c r="AW29" s="160">
        <f>IFERROR(IF(OR(AW10="",AO10=""),"",AW10/AO10-1),"")</f>
        <v>1.2693864839613829</v>
      </c>
      <c r="AX29" s="160">
        <f>IFERROR(IF(OR(AX10="",AP10=""),"",AX10/AP10-1),"")</f>
        <v>0.80082474226804123</v>
      </c>
      <c r="AY29" s="160">
        <f>IFERROR(IF(OR(AY10="",AQ10=""),"",AY10/AQ10-1),"")</f>
        <v>0.41702898550724643</v>
      </c>
      <c r="AZ29" s="160">
        <f>IFERROR(IF(OR(AZ10="",AR10=""),"",AZ10/AR10-1),"")</f>
        <v>0.7727570399476098</v>
      </c>
      <c r="BA29" s="160">
        <f>IFERROR(IF(OR(BA10="",AS10=""),"",BA10/AS10-1),"")</f>
        <v>0.60388716890264882</v>
      </c>
      <c r="BB29" s="160">
        <f>IFERROR(IF(OR(BB10="",AT10=""),"",BB10/AT10-1),"")</f>
        <v>1.6420454545454546</v>
      </c>
      <c r="BC29" s="160">
        <f>IFERROR(IF(OR(BC10="",AU10=""),"",BC10/AU10-1),"")</f>
        <v>0.98296571303778113</v>
      </c>
      <c r="BD29" s="160">
        <f>IFERROR(IF(OR(BD10="",AV10=""),"",BD10/AV10-1),"")</f>
        <v>0.29140248541719505</v>
      </c>
      <c r="BE29" s="160">
        <f>IFERROR(IF(OR(BE10="",AW10=""),"",BE10/AW10-1),"")</f>
        <v>0.91121174694661722</v>
      </c>
      <c r="BF29" s="160">
        <f>IFERROR(IF(OR(BF10="",AX10=""),"",BF10/AX10-1),"")</f>
        <v>0.774826349133654</v>
      </c>
      <c r="BG29" s="160">
        <f>IFERROR(IF(OR(BG10="",AY10=""),"",BG10/AY10-1),"")</f>
        <v>-0.33111736128867297</v>
      </c>
      <c r="BH29" s="160">
        <f>IFERROR(IF(OR(BH10="",AZ10=""),"",BH10/AZ10-1),"")</f>
        <v>-0.1919098633173254</v>
      </c>
      <c r="BI29" s="160">
        <f>IFERROR(IF(OR(BI10="",BA10=""),"",BI10/BA10-1),"")</f>
        <v>-0.25029490616621985</v>
      </c>
      <c r="BJ29" s="160">
        <f>IFERROR(IF(OR(BJ10="",BB10=""),"",BJ10/BB10-1),"")</f>
        <v>-0.71941143180531975</v>
      </c>
      <c r="BK29" s="160">
        <f>IFERROR(IF(OR(BK10="",BC10=""),"",BK10/BC10-1),"")</f>
        <v>-0.4785242290748899</v>
      </c>
      <c r="BL29" s="160">
        <f>IFERROR(IF(OR(BL10="",BD10=""),"",BL10/BD10-1),"")</f>
        <v>0.3222702278083267</v>
      </c>
      <c r="BM29" s="160">
        <f>IFERROR(IF(OR(BM10="",BE10=""),"",BM10/BE10-1),"")</f>
        <v>-0.33855101601206294</v>
      </c>
      <c r="BN29" s="160">
        <f>IFERROR(IF(OR(BN10="",BF10=""),"",BN10/BF10-1),"")</f>
        <v>-0.30315671770170305</v>
      </c>
      <c r="BO29" s="160">
        <f>IFERROR(IF(OR(BO10="",BG10=""),"",BO10/BG10-1),"")</f>
        <v>0.89181957186544336</v>
      </c>
      <c r="BP29" s="160">
        <f>IFERROR(IF(OR(BP10="",BH10=""),"",BP10/BH10-1),"")</f>
        <v>1.2109714285714284</v>
      </c>
      <c r="BQ29" s="160">
        <f>IFERROR(IF(OR(BQ10="",BI10=""),"",BQ10/BI10-1),"")</f>
        <v>1.0915462737805752</v>
      </c>
      <c r="BR29" s="160">
        <f>IFERROR(IF(OR(BR10="",BJ10=""),"",BR10/BJ10-1),"")</f>
        <v>1.3146430012101655</v>
      </c>
      <c r="BS29" s="160">
        <f>IFERROR(IF(OR(BS10="",BK10=""),"",BS10/BK10-1),"")</f>
        <v>1.149947201689546</v>
      </c>
      <c r="BT29" s="160">
        <f>IFERROR(IF(OR(BT10="",BL10=""),"",BT10/BL10-1),"")</f>
        <v>-0.11540175256200802</v>
      </c>
      <c r="BU29" s="160">
        <f>IFERROR(IF(OR(BU10="",BM10=""),"",BU10/BM10-1),"")</f>
        <v>0.26943117672600958</v>
      </c>
      <c r="BV29" s="160">
        <f>IFERROR(IF(OR(BV10="",BN10=""),"",BV10/BN10-1),"")</f>
        <v>0.62414367709683383</v>
      </c>
      <c r="BW29" s="160">
        <f>IFERROR(IF(OR(BW10="",BO10=""),"",BW10/BO10-1),"")</f>
        <v>0.45140432410588005</v>
      </c>
      <c r="BX29" s="160">
        <f>IFERROR(IF(OR(BX10="",BP10=""),"",BX10/BP10-1),"")</f>
        <v>-0.53478755298252867</v>
      </c>
      <c r="BY29" s="160">
        <f>IFERROR(IF(OR(BY10="",BQ10=""),"",BY10/BQ10-1),"")</f>
        <v>-0.20099849541786352</v>
      </c>
      <c r="BZ29" s="160">
        <f>IFERROR(IF(OR(BZ10="",BR10=""),"",BZ10/BR10-1),"")</f>
        <v>7.3370512373649444E-2</v>
      </c>
      <c r="CA29" s="160">
        <f>IFERROR(IF(OR(CA10="",BS10=""),"",CA10/BS10-1),"")</f>
        <v>-0.12367387033398825</v>
      </c>
      <c r="CB29" s="160">
        <f>IFERROR(IF(OR(CB10="",BT10=""),"",CB10/BT10-1),"")</f>
        <v>-0.74462726662189382</v>
      </c>
      <c r="CC29" s="160">
        <f>IFERROR(IF(OR(CC10="",BU10=""),"",CC10/BU10-1),"")</f>
        <v>-0.34325295023088764</v>
      </c>
      <c r="CD29" s="160">
        <f>IFERROR(IF(OR(CD10="",BV10=""),"",CD10/BV10-1),"")</f>
        <v>-0.26421188630490955</v>
      </c>
      <c r="CE29" s="160">
        <f>IFERROR(IF(OR(CE10="",BW10=""),"",CE10/BW10-1),"")</f>
        <v>-0.96923291103995546</v>
      </c>
      <c r="CF29" s="160" t="str">
        <f>IFERROR(IF(OR(CF10="",BX10=""),"",CF10/BX10-1),"")</f>
        <v/>
      </c>
      <c r="CG29" s="160" t="str">
        <f>IFERROR(IF(OR(CG10="",BY10=""),"",CG10/BY10-1),"")</f>
        <v/>
      </c>
      <c r="CH29" s="160" t="str">
        <f>IFERROR(IF(OR(CH10="",BZ10=""),"",CH10/BZ10-1),"")</f>
        <v/>
      </c>
      <c r="CI29" s="160" t="str">
        <f>IFERROR(IF(OR(CI10="",CA10=""),"",CI10/CA10-1),"")</f>
        <v/>
      </c>
      <c r="CJ29" s="160" t="str">
        <f>IFERROR(IF(OR(CJ10="",CB10=""),"",CJ10/CB10-1),"")</f>
        <v/>
      </c>
      <c r="CK29" s="160" t="str">
        <f>IFERROR(IF(OR(CK10="",CC10=""),"",CK10/CC10-1),"")</f>
        <v/>
      </c>
      <c r="CL29" s="160" t="str">
        <f>IFERROR(IF(OR(CL10="",CD10=""),"",CL10/CD10-1),"")</f>
        <v/>
      </c>
    </row>
    <row r="30" spans="1:90 16176:16384" ht="31.5" hidden="1" customHeight="1">
      <c r="A30" s="61"/>
      <c r="B30" s="161"/>
      <c r="C30" s="175"/>
      <c r="D30" s="175"/>
      <c r="E30" s="175"/>
      <c r="F30" s="175"/>
      <c r="G30" s="175"/>
      <c r="H30" s="175"/>
      <c r="I30" s="175"/>
      <c r="J30" s="175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  <c r="BB30" s="176"/>
      <c r="BC30" s="176"/>
      <c r="BD30" s="176"/>
      <c r="BE30" s="176"/>
      <c r="BF30" s="176"/>
      <c r="BG30" s="176"/>
      <c r="BH30" s="176"/>
      <c r="BI30" s="176"/>
      <c r="BJ30" s="176"/>
      <c r="BK30" s="176"/>
      <c r="BL30" s="176"/>
      <c r="BM30" s="176"/>
      <c r="BN30" s="176"/>
      <c r="BO30" s="176"/>
      <c r="BP30" s="176"/>
      <c r="BQ30" s="176"/>
      <c r="BR30" s="176"/>
      <c r="BS30" s="176"/>
      <c r="BT30" s="176"/>
      <c r="BU30" s="176"/>
      <c r="BV30" s="176"/>
      <c r="BW30" s="176"/>
      <c r="BX30" s="176"/>
      <c r="BY30" s="176"/>
      <c r="BZ30" s="176"/>
      <c r="CA30" s="176"/>
      <c r="CB30" s="176"/>
      <c r="CC30" s="176"/>
      <c r="CD30" s="176"/>
      <c r="CE30" s="176"/>
      <c r="CF30" s="176"/>
      <c r="CG30" s="176"/>
      <c r="CH30" s="176"/>
      <c r="CI30" s="176"/>
      <c r="CJ30" s="176"/>
      <c r="CK30" s="176"/>
      <c r="CL30" s="176"/>
    </row>
    <row r="31" spans="1:90 16176:16384" ht="31.5" hidden="1" customHeight="1">
      <c r="A31" s="61"/>
      <c r="B31" s="161"/>
      <c r="C31" s="159"/>
      <c r="D31" s="159"/>
      <c r="E31" s="159"/>
      <c r="F31" s="159"/>
      <c r="G31" s="159"/>
      <c r="H31" s="159"/>
      <c r="I31" s="159"/>
      <c r="J31" s="159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  <c r="AN31" s="160"/>
      <c r="AO31" s="160"/>
      <c r="AP31" s="160"/>
      <c r="AQ31" s="160"/>
      <c r="AR31" s="160"/>
      <c r="AS31" s="160"/>
      <c r="AT31" s="160"/>
      <c r="AU31" s="160"/>
      <c r="AV31" s="160"/>
      <c r="AW31" s="160"/>
      <c r="AX31" s="160"/>
      <c r="AY31" s="160"/>
      <c r="AZ31" s="160"/>
      <c r="BA31" s="160"/>
      <c r="BB31" s="160"/>
      <c r="BC31" s="160"/>
      <c r="BD31" s="160"/>
      <c r="BE31" s="160"/>
      <c r="BF31" s="160"/>
      <c r="BG31" s="160"/>
      <c r="BH31" s="160"/>
      <c r="BI31" s="160"/>
      <c r="BJ31" s="160"/>
      <c r="BK31" s="160"/>
      <c r="BL31" s="160"/>
      <c r="BM31" s="160"/>
      <c r="BN31" s="160"/>
      <c r="BO31" s="160"/>
      <c r="BP31" s="160"/>
      <c r="BQ31" s="160"/>
      <c r="BR31" s="160"/>
      <c r="BS31" s="160"/>
      <c r="BT31" s="160"/>
      <c r="BU31" s="160"/>
      <c r="BV31" s="160"/>
      <c r="BW31" s="160"/>
      <c r="BX31" s="160"/>
      <c r="BY31" s="160"/>
      <c r="BZ31" s="160"/>
      <c r="CA31" s="160"/>
      <c r="CB31" s="160"/>
      <c r="CC31" s="160"/>
      <c r="CD31" s="160"/>
      <c r="CE31" s="160"/>
      <c r="CF31" s="160"/>
      <c r="CG31" s="160"/>
      <c r="CH31" s="160"/>
      <c r="CI31" s="160"/>
      <c r="CJ31" s="160"/>
      <c r="CK31" s="160"/>
      <c r="CL31" s="160"/>
    </row>
    <row r="32" spans="1:90 16176:16384" ht="63" customHeight="1">
      <c r="A32" s="238" t="s">
        <v>194</v>
      </c>
      <c r="B32" s="212" t="s">
        <v>180</v>
      </c>
      <c r="C32" s="159"/>
      <c r="D32" s="159"/>
      <c r="E32" s="159"/>
      <c r="F32" s="159"/>
      <c r="G32" s="159"/>
      <c r="H32" s="159"/>
      <c r="I32" s="159"/>
      <c r="J32" s="159"/>
      <c r="K32" s="160">
        <f t="shared" ref="K32:BV33" si="6">IFERROR(IF(OR(K12="",C12=""),"",K12/C12-1),"")</f>
        <v>-0.15514018691588782</v>
      </c>
      <c r="L32" s="160">
        <f t="shared" si="6"/>
        <v>9.6650932793886923E-3</v>
      </c>
      <c r="M32" s="160">
        <f t="shared" si="6"/>
        <v>-7.5993091537132962E-2</v>
      </c>
      <c r="N32" s="160">
        <f t="shared" si="6"/>
        <v>-0.1194791483371459</v>
      </c>
      <c r="O32" s="160">
        <f t="shared" si="6"/>
        <v>-9.2526928480631598E-2</v>
      </c>
      <c r="P32" s="160">
        <f t="shared" si="6"/>
        <v>-0.12865059158304626</v>
      </c>
      <c r="Q32" s="160">
        <f t="shared" si="6"/>
        <v>-0.12443365695792885</v>
      </c>
      <c r="R32" s="160">
        <f t="shared" si="6"/>
        <v>-0.10368109507954126</v>
      </c>
      <c r="S32" s="160">
        <f t="shared" si="6"/>
        <v>5.1622418879055942E-2</v>
      </c>
      <c r="T32" s="160">
        <f t="shared" si="6"/>
        <v>-0.10151380231522711</v>
      </c>
      <c r="U32" s="160">
        <f t="shared" si="6"/>
        <v>-2.8738317757009302E-2</v>
      </c>
      <c r="V32" s="160">
        <f t="shared" si="6"/>
        <v>-0.2036370903277378</v>
      </c>
      <c r="W32" s="160">
        <f t="shared" si="6"/>
        <v>-9.3261574756708931E-2</v>
      </c>
      <c r="X32" s="160">
        <f t="shared" si="6"/>
        <v>-0.17600550017188032</v>
      </c>
      <c r="Y32" s="160">
        <f t="shared" si="6"/>
        <v>-0.18878211051561633</v>
      </c>
      <c r="Z32" s="160">
        <f t="shared" si="6"/>
        <v>-0.11809926736146936</v>
      </c>
      <c r="AA32" s="160">
        <f t="shared" si="6"/>
        <v>-7.1294997662459059E-2</v>
      </c>
      <c r="AB32" s="160">
        <f t="shared" si="6"/>
        <v>6.3676907829534279E-2</v>
      </c>
      <c r="AC32" s="160">
        <f t="shared" si="6"/>
        <v>-5.7733942747173472E-3</v>
      </c>
      <c r="AD32" s="160">
        <f t="shared" si="6"/>
        <v>-4.0401505646173175E-2</v>
      </c>
      <c r="AE32" s="160">
        <f t="shared" si="6"/>
        <v>-1.6993251483860439E-2</v>
      </c>
      <c r="AF32" s="160">
        <f t="shared" si="6"/>
        <v>-2.6908635794743452E-2</v>
      </c>
      <c r="AG32" s="160">
        <f t="shared" si="6"/>
        <v>-3.3033375099669637E-2</v>
      </c>
      <c r="AH32" s="160">
        <f t="shared" si="6"/>
        <v>-1.9774176563505552E-2</v>
      </c>
      <c r="AI32" s="160">
        <f t="shared" si="6"/>
        <v>-6.670022652907126E-2</v>
      </c>
      <c r="AJ32" s="160">
        <f t="shared" si="6"/>
        <v>-0.17423713021197296</v>
      </c>
      <c r="AK32" s="160">
        <f t="shared" si="6"/>
        <v>-0.1225502056617469</v>
      </c>
      <c r="AL32" s="160">
        <f t="shared" si="6"/>
        <v>-4.419456066945604E-2</v>
      </c>
      <c r="AM32" s="160">
        <f t="shared" si="6"/>
        <v>-9.7766749379652573E-2</v>
      </c>
      <c r="AN32" s="160">
        <f t="shared" si="6"/>
        <v>6.2808145766345191E-2</v>
      </c>
      <c r="AO32" s="160">
        <f t="shared" si="6"/>
        <v>1.4607138650017726E-2</v>
      </c>
      <c r="AP32" s="160">
        <f t="shared" si="6"/>
        <v>-5.3058788421366798E-2</v>
      </c>
      <c r="AQ32" s="160">
        <f t="shared" si="6"/>
        <v>0.21008629989212513</v>
      </c>
      <c r="AR32" s="160">
        <f t="shared" si="6"/>
        <v>0.37291960507757405</v>
      </c>
      <c r="AS32" s="160">
        <f t="shared" si="6"/>
        <v>0.28967323865986483</v>
      </c>
      <c r="AT32" s="160">
        <f t="shared" si="6"/>
        <v>0.3649794801641586</v>
      </c>
      <c r="AU32" s="160">
        <f t="shared" si="6"/>
        <v>0.31490649064906484</v>
      </c>
      <c r="AV32" s="160">
        <f t="shared" si="6"/>
        <v>-8.67285195643408E-3</v>
      </c>
      <c r="AW32" s="160">
        <f t="shared" si="6"/>
        <v>0.14988970161383963</v>
      </c>
      <c r="AX32" s="160">
        <f t="shared" si="6"/>
        <v>0.21379049539896644</v>
      </c>
      <c r="AY32" s="160">
        <f t="shared" si="6"/>
        <v>-5.393358591486519E-2</v>
      </c>
      <c r="AZ32" s="160">
        <f t="shared" si="6"/>
        <v>-0.12492295048284363</v>
      </c>
      <c r="BA32" s="160">
        <f t="shared" si="6"/>
        <v>-9.0870215950395572E-2</v>
      </c>
      <c r="BB32" s="160">
        <f t="shared" si="6"/>
        <v>-9.9819603126879097E-2</v>
      </c>
      <c r="BC32" s="160">
        <f t="shared" si="6"/>
        <v>-9.3983127658091026E-2</v>
      </c>
      <c r="BD32" s="160">
        <f t="shared" si="6"/>
        <v>0.10579857578840279</v>
      </c>
      <c r="BE32" s="160">
        <f t="shared" si="6"/>
        <v>2.2213247172859774E-3</v>
      </c>
      <c r="BF32" s="160">
        <f t="shared" si="6"/>
        <v>-4.2995118911621111E-2</v>
      </c>
      <c r="BG32" s="160">
        <f t="shared" si="6"/>
        <v>-0.24546525323910484</v>
      </c>
      <c r="BH32" s="160">
        <f t="shared" si="6"/>
        <v>-2.4418877670814743E-2</v>
      </c>
      <c r="BI32" s="160">
        <f t="shared" si="6"/>
        <v>-0.13476011288805267</v>
      </c>
      <c r="BJ32" s="160">
        <f t="shared" si="6"/>
        <v>-0.21108884435537745</v>
      </c>
      <c r="BK32" s="160">
        <f t="shared" si="6"/>
        <v>-0.16113889957676031</v>
      </c>
      <c r="BL32" s="160">
        <f t="shared" si="6"/>
        <v>-0.18840846366145358</v>
      </c>
      <c r="BM32" s="160">
        <f t="shared" si="6"/>
        <v>-0.19867015917791653</v>
      </c>
      <c r="BN32" s="160">
        <f t="shared" si="6"/>
        <v>-0.16918068366793271</v>
      </c>
      <c r="BO32" s="160">
        <f t="shared" si="6"/>
        <v>-5.3075241960661712E-3</v>
      </c>
      <c r="BP32" s="160">
        <f t="shared" si="6"/>
        <v>-0.223826714801444</v>
      </c>
      <c r="BQ32" s="160">
        <f t="shared" si="6"/>
        <v>-0.12870345202500677</v>
      </c>
      <c r="BR32" s="160">
        <f t="shared" si="6"/>
        <v>9.7657352526107744E-2</v>
      </c>
      <c r="BS32" s="160">
        <f t="shared" si="6"/>
        <v>-5.513255664617922E-2</v>
      </c>
      <c r="BT32" s="160">
        <f t="shared" si="6"/>
        <v>0.16028111539333478</v>
      </c>
      <c r="BU32" s="160">
        <f t="shared" si="6"/>
        <v>0.13238622076942419</v>
      </c>
      <c r="BV32" s="160">
        <f t="shared" si="6"/>
        <v>6.922675026123315E-3</v>
      </c>
      <c r="BW32" s="160">
        <f t="shared" ref="BW32:CD33" si="7">IFERROR(IF(OR(BW12="",BO12=""),"",BW12/BO12-1),"")</f>
        <v>0.35844318895166349</v>
      </c>
      <c r="BX32" s="160">
        <f t="shared" si="7"/>
        <v>-5.2093023255813997E-2</v>
      </c>
      <c r="BY32" s="160">
        <f t="shared" si="7"/>
        <v>0.15192637654032137</v>
      </c>
      <c r="BZ32" s="160">
        <f t="shared" si="7"/>
        <v>-6.6598097197222983E-2</v>
      </c>
      <c r="CA32" s="160">
        <f t="shared" si="7"/>
        <v>6.9417475728155376E-2</v>
      </c>
      <c r="CB32" s="160">
        <f t="shared" si="7"/>
        <v>-0.23583431027745216</v>
      </c>
      <c r="CC32" s="160">
        <f t="shared" si="7"/>
        <v>-0.1627622959920062</v>
      </c>
      <c r="CD32" s="160">
        <f t="shared" si="7"/>
        <v>-3.1910753664547986E-2</v>
      </c>
      <c r="CE32" s="160" t="str">
        <f>IFERROR(IF(OR(CE12="",BW12=""),"",CE12/BW12-1),"-")</f>
        <v>-</v>
      </c>
      <c r="CF32" s="160" t="str">
        <f>IFERROR(IF(OR(CF12="",BX12=""),"",CF12/BX12-1),"")</f>
        <v/>
      </c>
      <c r="CG32" s="160" t="str">
        <f>IFERROR(IF(OR(CG12="",BY12=""),"",CG12/BY12-1),"")</f>
        <v/>
      </c>
      <c r="CH32" s="160" t="str">
        <f>IFERROR(IF(OR(CH12="",BZ12=""),"",CH12/BZ12-1),"")</f>
        <v/>
      </c>
      <c r="CI32" s="160" t="str">
        <f>IFERROR(IF(OR(CI12="",CA12=""),"",CI12/CA12-1),"")</f>
        <v/>
      </c>
      <c r="CJ32" s="160" t="str">
        <f>IFERROR(IF(OR(CJ12="",CB12=""),"",CJ12/CB12-1),"")</f>
        <v/>
      </c>
      <c r="CK32" s="160" t="str">
        <f>IFERROR(IF(OR(CK12="",CC12=""),"",CK12/CC12-1),"")</f>
        <v/>
      </c>
      <c r="CL32" s="160" t="str">
        <f>IFERROR(IF(OR(CL12="",CD12=""),"",CL12/CD12-1),"")</f>
        <v/>
      </c>
    </row>
    <row r="33" spans="1:90" ht="63" customHeight="1">
      <c r="A33" s="240"/>
      <c r="B33" s="212" t="s">
        <v>184</v>
      </c>
      <c r="C33" s="159"/>
      <c r="D33" s="159"/>
      <c r="E33" s="159"/>
      <c r="F33" s="159"/>
      <c r="G33" s="159"/>
      <c r="H33" s="159"/>
      <c r="I33" s="159"/>
      <c r="J33" s="159"/>
      <c r="K33" s="160">
        <f t="shared" si="6"/>
        <v>-0.12704174228675136</v>
      </c>
      <c r="L33" s="160">
        <f t="shared" si="6"/>
        <v>-8.6767895878524959E-2</v>
      </c>
      <c r="M33" s="160">
        <f t="shared" si="6"/>
        <v>-0.10869565217391308</v>
      </c>
      <c r="N33" s="160">
        <f t="shared" si="6"/>
        <v>-8.5351787773933152E-2</v>
      </c>
      <c r="O33" s="160">
        <f t="shared" si="6"/>
        <v>-9.7924427887174037E-2</v>
      </c>
      <c r="P33" s="160">
        <f t="shared" si="6"/>
        <v>1.0695970695970698</v>
      </c>
      <c r="Q33" s="160">
        <f t="shared" si="6"/>
        <v>0.19122807017543852</v>
      </c>
      <c r="R33" s="160">
        <f t="shared" si="6"/>
        <v>5.018587360594795E-2</v>
      </c>
      <c r="S33" s="160">
        <f t="shared" si="6"/>
        <v>0.26195426195426186</v>
      </c>
      <c r="T33" s="160">
        <f t="shared" si="6"/>
        <v>0.15914489311163904</v>
      </c>
      <c r="U33" s="160">
        <f t="shared" si="6"/>
        <v>0.2139689578713968</v>
      </c>
      <c r="V33" s="160">
        <f t="shared" si="6"/>
        <v>-0.35813366960907944</v>
      </c>
      <c r="W33" s="160">
        <f t="shared" si="6"/>
        <v>-5.3687315634218247E-2</v>
      </c>
      <c r="X33" s="160">
        <f t="shared" si="6"/>
        <v>-0.36814159292035398</v>
      </c>
      <c r="Y33" s="160">
        <f t="shared" si="6"/>
        <v>-0.36229749631811492</v>
      </c>
      <c r="Z33" s="160">
        <f t="shared" si="6"/>
        <v>-0.13230088495575221</v>
      </c>
      <c r="AA33" s="160">
        <f t="shared" si="6"/>
        <v>-0.35090609555189456</v>
      </c>
      <c r="AB33" s="160">
        <f t="shared" si="6"/>
        <v>-9.4262295081967262E-2</v>
      </c>
      <c r="AC33" s="160">
        <f t="shared" si="6"/>
        <v>-0.23652968036529676</v>
      </c>
      <c r="AD33" s="160">
        <f t="shared" si="6"/>
        <v>-0.34774066797642433</v>
      </c>
      <c r="AE33" s="160">
        <f t="shared" si="6"/>
        <v>-0.27182044887780543</v>
      </c>
      <c r="AF33" s="160">
        <f t="shared" si="6"/>
        <v>-0.33053221288515411</v>
      </c>
      <c r="AG33" s="160">
        <f t="shared" si="6"/>
        <v>-0.34064665127020788</v>
      </c>
      <c r="AH33" s="160">
        <f t="shared" si="6"/>
        <v>-0.28250892401835803</v>
      </c>
      <c r="AI33" s="160">
        <f t="shared" si="6"/>
        <v>0.29695431472081224</v>
      </c>
      <c r="AJ33" s="160">
        <f t="shared" si="6"/>
        <v>-0.4886877828054299</v>
      </c>
      <c r="AK33" s="160">
        <f t="shared" si="6"/>
        <v>-0.11842105263157898</v>
      </c>
      <c r="AL33" s="160">
        <f t="shared" si="6"/>
        <v>-0.59337349397590367</v>
      </c>
      <c r="AM33" s="160">
        <f t="shared" si="6"/>
        <v>-0.25342465753424659</v>
      </c>
      <c r="AN33" s="160">
        <f t="shared" si="6"/>
        <v>-0.69456066945606687</v>
      </c>
      <c r="AO33" s="160">
        <f t="shared" si="6"/>
        <v>-0.63572679509632224</v>
      </c>
      <c r="AP33" s="160">
        <f t="shared" si="6"/>
        <v>-0.32835820895522383</v>
      </c>
      <c r="AQ33" s="160">
        <f t="shared" si="6"/>
        <v>-0.10763209393346385</v>
      </c>
      <c r="AR33" s="160">
        <f t="shared" si="6"/>
        <v>0.61061946902654873</v>
      </c>
      <c r="AS33" s="160">
        <f t="shared" si="6"/>
        <v>0.11261872455902311</v>
      </c>
      <c r="AT33" s="160">
        <f t="shared" si="6"/>
        <v>2.8592592592592592</v>
      </c>
      <c r="AU33" s="160">
        <f t="shared" si="6"/>
        <v>0.53784403669724767</v>
      </c>
      <c r="AV33" s="160">
        <f t="shared" si="6"/>
        <v>-4.3287671232876708</v>
      </c>
      <c r="AW33" s="160">
        <f t="shared" si="6"/>
        <v>0.33653846153846145</v>
      </c>
      <c r="AX33" s="160">
        <f t="shared" si="6"/>
        <v>0.161904761904762</v>
      </c>
      <c r="AY33" s="160">
        <f t="shared" si="6"/>
        <v>-0.75438596491228072</v>
      </c>
      <c r="AZ33" s="160">
        <f t="shared" si="6"/>
        <v>-0.56593406593406592</v>
      </c>
      <c r="BA33" s="160">
        <f t="shared" si="6"/>
        <v>-0.6707317073170731</v>
      </c>
      <c r="BB33" s="160">
        <f t="shared" si="6"/>
        <v>-9.7888675623800436E-2</v>
      </c>
      <c r="BC33" s="160">
        <f t="shared" si="6"/>
        <v>-0.44817300521998504</v>
      </c>
      <c r="BD33" s="160">
        <f t="shared" si="6"/>
        <v>-0.13580246913580252</v>
      </c>
      <c r="BE33" s="160">
        <f t="shared" si="6"/>
        <v>-6.4748201438848962E-2</v>
      </c>
      <c r="BF33" s="160">
        <f t="shared" si="6"/>
        <v>-0.51730418943533696</v>
      </c>
      <c r="BG33" s="160">
        <f t="shared" si="6"/>
        <v>-1.0089285714285714</v>
      </c>
      <c r="BH33" s="160">
        <f t="shared" si="6"/>
        <v>2.4177215189873418</v>
      </c>
      <c r="BI33" s="160">
        <f t="shared" si="6"/>
        <v>0.99629629629629624</v>
      </c>
      <c r="BJ33" s="160">
        <f t="shared" si="6"/>
        <v>-0.53404255319148941</v>
      </c>
      <c r="BK33" s="160">
        <f t="shared" si="6"/>
        <v>2.4324324324324298E-2</v>
      </c>
      <c r="BL33" s="160">
        <f t="shared" si="6"/>
        <v>0.34761904761904772</v>
      </c>
      <c r="BM33" s="160">
        <f t="shared" si="6"/>
        <v>-1.2461538461538462</v>
      </c>
      <c r="BN33" s="160">
        <f t="shared" si="6"/>
        <v>-0.10377358490566035</v>
      </c>
      <c r="BO33" s="160">
        <f t="shared" si="6"/>
        <v>-355</v>
      </c>
      <c r="BP33" s="160">
        <f t="shared" si="6"/>
        <v>-0.92592592592592593</v>
      </c>
      <c r="BQ33" s="160">
        <f t="shared" si="6"/>
        <v>-0.26901669758812619</v>
      </c>
      <c r="BR33" s="160">
        <f t="shared" si="6"/>
        <v>0.75799086757990874</v>
      </c>
      <c r="BS33" s="160">
        <f t="shared" si="6"/>
        <v>2.770448548812654E-2</v>
      </c>
      <c r="BT33" s="160">
        <f t="shared" si="6"/>
        <v>-0.58657243816254412</v>
      </c>
      <c r="BU33" s="160">
        <f t="shared" si="6"/>
        <v>-5.1875</v>
      </c>
      <c r="BV33" s="160">
        <f t="shared" si="6"/>
        <v>0.39368421052631586</v>
      </c>
      <c r="BW33" s="160">
        <f t="shared" si="7"/>
        <v>0.95480225988700562</v>
      </c>
      <c r="BX33" s="160">
        <f t="shared" si="7"/>
        <v>-0.9</v>
      </c>
      <c r="BY33" s="160">
        <f t="shared" si="7"/>
        <v>0.76649746192893398</v>
      </c>
      <c r="BZ33" s="160">
        <f t="shared" si="7"/>
        <v>-0.96363636363636362</v>
      </c>
      <c r="CA33" s="160">
        <f t="shared" si="7"/>
        <v>-8.8575096277278553E-2</v>
      </c>
      <c r="CB33" s="160">
        <f t="shared" si="7"/>
        <v>4.5213675213675213</v>
      </c>
      <c r="CC33" s="160">
        <f t="shared" si="7"/>
        <v>-3.3582089552238807</v>
      </c>
      <c r="CD33" s="160">
        <f t="shared" si="7"/>
        <v>-0.90332326283987918</v>
      </c>
      <c r="CE33" s="160" t="str">
        <f>IFERROR(IF(OR(CE13="",BW13=""),"",CE13/BW13-1),"-")</f>
        <v>-</v>
      </c>
      <c r="CF33" s="160" t="str">
        <f t="shared" ref="CF33:CL33" si="8">IFERROR(IF(OR(CF13="",BX13=""),"",CF13/BX13-1),"")</f>
        <v/>
      </c>
      <c r="CG33" s="160" t="str">
        <f t="shared" si="8"/>
        <v/>
      </c>
      <c r="CH33" s="160" t="str">
        <f t="shared" si="8"/>
        <v/>
      </c>
      <c r="CI33" s="160" t="str">
        <f t="shared" si="8"/>
        <v/>
      </c>
      <c r="CJ33" s="160" t="str">
        <f t="shared" si="8"/>
        <v/>
      </c>
      <c r="CK33" s="160" t="str">
        <f t="shared" si="8"/>
        <v/>
      </c>
      <c r="CL33" s="160" t="str">
        <f t="shared" si="8"/>
        <v/>
      </c>
    </row>
    <row r="34" spans="1:90" ht="31.5" hidden="1" customHeight="1">
      <c r="A34" s="61"/>
      <c r="B34" s="161"/>
      <c r="C34" s="175"/>
      <c r="D34" s="175"/>
      <c r="E34" s="175"/>
      <c r="F34" s="175"/>
      <c r="G34" s="175"/>
      <c r="H34" s="175"/>
      <c r="I34" s="175"/>
      <c r="J34" s="175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6"/>
      <c r="AT34" s="176"/>
      <c r="AU34" s="176"/>
      <c r="AV34" s="176"/>
      <c r="AW34" s="176"/>
      <c r="AX34" s="176"/>
      <c r="AY34" s="176"/>
      <c r="AZ34" s="176"/>
      <c r="BA34" s="176"/>
      <c r="BB34" s="176"/>
      <c r="BC34" s="176"/>
      <c r="BD34" s="176"/>
      <c r="BE34" s="176"/>
      <c r="BF34" s="176"/>
      <c r="BG34" s="176"/>
      <c r="BH34" s="176"/>
      <c r="BI34" s="176"/>
      <c r="BJ34" s="176"/>
      <c r="BK34" s="176"/>
      <c r="BL34" s="176"/>
      <c r="BM34" s="176"/>
      <c r="BN34" s="176"/>
      <c r="BO34" s="176"/>
      <c r="BP34" s="176"/>
      <c r="BQ34" s="176"/>
      <c r="BR34" s="176"/>
      <c r="BS34" s="176"/>
      <c r="BT34" s="176"/>
      <c r="BU34" s="176"/>
      <c r="BV34" s="176"/>
      <c r="BW34" s="176"/>
      <c r="BX34" s="176"/>
      <c r="BY34" s="176"/>
      <c r="BZ34" s="176"/>
      <c r="CA34" s="176"/>
      <c r="CB34" s="176"/>
      <c r="CC34" s="176"/>
      <c r="CD34" s="176"/>
      <c r="CE34" s="176"/>
      <c r="CF34" s="176"/>
      <c r="CG34" s="176"/>
      <c r="CH34" s="176"/>
      <c r="CI34" s="176"/>
      <c r="CJ34" s="176"/>
      <c r="CK34" s="176"/>
      <c r="CL34" s="176"/>
    </row>
    <row r="35" spans="1:90" ht="31.5" hidden="1" customHeight="1">
      <c r="A35" s="61"/>
      <c r="B35" s="161"/>
      <c r="C35" s="159"/>
      <c r="D35" s="159"/>
      <c r="E35" s="159"/>
      <c r="F35" s="159"/>
      <c r="G35" s="159"/>
      <c r="H35" s="159"/>
      <c r="I35" s="159"/>
      <c r="J35" s="159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60"/>
      <c r="Z35" s="160"/>
      <c r="AA35" s="160"/>
      <c r="AB35" s="160"/>
      <c r="AC35" s="160"/>
      <c r="AD35" s="160"/>
      <c r="AE35" s="160"/>
      <c r="AF35" s="160"/>
      <c r="AG35" s="160"/>
      <c r="AH35" s="160"/>
      <c r="AI35" s="160"/>
      <c r="AJ35" s="160"/>
      <c r="AK35" s="160"/>
      <c r="AL35" s="160"/>
      <c r="AM35" s="160"/>
      <c r="AN35" s="160"/>
      <c r="AO35" s="160"/>
      <c r="AP35" s="160"/>
      <c r="AQ35" s="160"/>
      <c r="AR35" s="160"/>
      <c r="AS35" s="160"/>
      <c r="AT35" s="160"/>
      <c r="AU35" s="160"/>
      <c r="AV35" s="160"/>
      <c r="AW35" s="160"/>
      <c r="AX35" s="160"/>
      <c r="AY35" s="160"/>
      <c r="AZ35" s="160"/>
      <c r="BA35" s="160"/>
      <c r="BB35" s="160"/>
      <c r="BC35" s="160"/>
      <c r="BD35" s="160"/>
      <c r="BE35" s="160"/>
      <c r="BF35" s="160"/>
      <c r="BG35" s="160"/>
      <c r="BH35" s="160"/>
      <c r="BI35" s="160"/>
      <c r="BJ35" s="160"/>
      <c r="BK35" s="160"/>
      <c r="BL35" s="160"/>
      <c r="BM35" s="160"/>
      <c r="BN35" s="160"/>
      <c r="BO35" s="160"/>
      <c r="BP35" s="160"/>
      <c r="BQ35" s="160"/>
      <c r="BR35" s="160"/>
      <c r="BS35" s="160"/>
      <c r="BT35" s="160"/>
      <c r="BU35" s="160"/>
      <c r="BV35" s="160"/>
      <c r="BW35" s="160"/>
      <c r="BX35" s="160"/>
      <c r="BY35" s="160"/>
      <c r="BZ35" s="160"/>
      <c r="CA35" s="160"/>
      <c r="CB35" s="160"/>
      <c r="CC35" s="160"/>
      <c r="CD35" s="160"/>
      <c r="CE35" s="160"/>
      <c r="CF35" s="160"/>
      <c r="CG35" s="160"/>
      <c r="CH35" s="160"/>
      <c r="CI35" s="160"/>
      <c r="CJ35" s="160"/>
      <c r="CK35" s="160"/>
      <c r="CL35" s="160"/>
    </row>
    <row r="36" spans="1:90" ht="31.5" hidden="1" customHeight="1">
      <c r="A36" s="61"/>
      <c r="B36" s="161"/>
      <c r="C36" s="175"/>
      <c r="D36" s="175"/>
      <c r="E36" s="175"/>
      <c r="F36" s="175"/>
      <c r="G36" s="175"/>
      <c r="H36" s="175"/>
      <c r="I36" s="175"/>
      <c r="J36" s="175"/>
      <c r="K36" s="176"/>
      <c r="L36" s="176"/>
      <c r="M36" s="176"/>
      <c r="N36" s="176"/>
      <c r="O36" s="176"/>
      <c r="P36" s="176"/>
      <c r="Q36" s="176"/>
      <c r="R36" s="176"/>
      <c r="S36" s="176"/>
      <c r="T36" s="176"/>
      <c r="U36" s="176"/>
      <c r="V36" s="176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6"/>
      <c r="AS36" s="176"/>
      <c r="AT36" s="176"/>
      <c r="AU36" s="176"/>
      <c r="AV36" s="176"/>
      <c r="AW36" s="176"/>
      <c r="AX36" s="176"/>
      <c r="AY36" s="176"/>
      <c r="AZ36" s="176"/>
      <c r="BA36" s="176"/>
      <c r="BB36" s="176"/>
      <c r="BC36" s="176"/>
      <c r="BD36" s="176"/>
      <c r="BE36" s="176"/>
      <c r="BF36" s="176"/>
      <c r="BG36" s="176"/>
      <c r="BH36" s="176"/>
      <c r="BI36" s="176"/>
      <c r="BJ36" s="176"/>
      <c r="BK36" s="176"/>
      <c r="BL36" s="176"/>
      <c r="BM36" s="176"/>
      <c r="BN36" s="176"/>
      <c r="BO36" s="176"/>
      <c r="BP36" s="176"/>
      <c r="BQ36" s="176"/>
      <c r="BR36" s="176"/>
      <c r="BS36" s="176"/>
      <c r="BT36" s="176"/>
      <c r="BU36" s="176"/>
      <c r="BV36" s="176"/>
      <c r="BW36" s="176"/>
      <c r="BX36" s="176"/>
      <c r="BY36" s="176"/>
      <c r="BZ36" s="176"/>
      <c r="CA36" s="176"/>
      <c r="CB36" s="176"/>
      <c r="CC36" s="176"/>
      <c r="CD36" s="176"/>
      <c r="CE36" s="176"/>
      <c r="CF36" s="176"/>
      <c r="CG36" s="176"/>
      <c r="CH36" s="176"/>
      <c r="CI36" s="176"/>
      <c r="CJ36" s="176"/>
      <c r="CK36" s="176"/>
      <c r="CL36" s="176"/>
    </row>
    <row r="37" spans="1:90" ht="31.5" hidden="1" customHeight="1">
      <c r="A37" s="61"/>
      <c r="B37" s="161"/>
      <c r="C37" s="159"/>
      <c r="D37" s="159"/>
      <c r="E37" s="159"/>
      <c r="F37" s="159"/>
      <c r="G37" s="159"/>
      <c r="H37" s="159"/>
      <c r="I37" s="159"/>
      <c r="J37" s="159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/>
      <c r="AI37" s="160"/>
      <c r="AJ37" s="160"/>
      <c r="AK37" s="160"/>
      <c r="AL37" s="160"/>
      <c r="AM37" s="160"/>
      <c r="AN37" s="160"/>
      <c r="AO37" s="160"/>
      <c r="AP37" s="160"/>
      <c r="AQ37" s="160"/>
      <c r="AR37" s="160"/>
      <c r="AS37" s="160"/>
      <c r="AT37" s="160"/>
      <c r="AU37" s="160"/>
      <c r="AV37" s="160"/>
      <c r="AW37" s="160"/>
      <c r="AX37" s="160"/>
      <c r="AY37" s="160"/>
      <c r="AZ37" s="160"/>
      <c r="BA37" s="160"/>
      <c r="BB37" s="160"/>
      <c r="BC37" s="160"/>
      <c r="BD37" s="160"/>
      <c r="BE37" s="160"/>
      <c r="BF37" s="160"/>
      <c r="BG37" s="160"/>
      <c r="BH37" s="160"/>
      <c r="BI37" s="160"/>
      <c r="BJ37" s="160"/>
      <c r="BK37" s="160"/>
      <c r="BL37" s="160"/>
      <c r="BM37" s="160"/>
      <c r="BN37" s="160"/>
      <c r="BO37" s="160"/>
      <c r="BP37" s="160"/>
      <c r="BQ37" s="160"/>
      <c r="BR37" s="160"/>
      <c r="BS37" s="160"/>
      <c r="BT37" s="160"/>
      <c r="BU37" s="160"/>
      <c r="BV37" s="160"/>
      <c r="BW37" s="160"/>
      <c r="BX37" s="160"/>
      <c r="BY37" s="160"/>
      <c r="BZ37" s="160"/>
      <c r="CA37" s="160"/>
      <c r="CB37" s="160"/>
      <c r="CC37" s="160"/>
      <c r="CD37" s="160"/>
      <c r="CE37" s="160"/>
      <c r="CF37" s="160"/>
      <c r="CG37" s="160"/>
      <c r="CH37" s="160"/>
      <c r="CI37" s="160"/>
      <c r="CJ37" s="160"/>
      <c r="CK37" s="160"/>
      <c r="CL37" s="160"/>
    </row>
    <row r="38" spans="1:90" ht="63" customHeight="1">
      <c r="A38" s="162" t="s">
        <v>195</v>
      </c>
      <c r="B38" s="212" t="s">
        <v>184</v>
      </c>
      <c r="C38" s="159"/>
      <c r="D38" s="159"/>
      <c r="E38" s="159"/>
      <c r="F38" s="159"/>
      <c r="G38" s="159"/>
      <c r="H38" s="159"/>
      <c r="I38" s="159"/>
      <c r="J38" s="159"/>
      <c r="K38" s="160">
        <f t="shared" ref="K38:BV40" si="9">IFERROR(IF(OR(K15="",C15=""),"",K15/C15-1),"")</f>
        <v>-0.14165968147527241</v>
      </c>
      <c r="L38" s="160">
        <f t="shared" si="9"/>
        <v>1.4583333333333393E-2</v>
      </c>
      <c r="M38" s="160">
        <f t="shared" si="9"/>
        <v>-7.1992568509057109E-2</v>
      </c>
      <c r="N38" s="160">
        <f t="shared" si="9"/>
        <v>9.7802197802197899E-2</v>
      </c>
      <c r="O38" s="160">
        <f t="shared" si="9"/>
        <v>-2.1547502448579836E-2</v>
      </c>
      <c r="P38" s="160">
        <f t="shared" si="9"/>
        <v>0.21496311907270815</v>
      </c>
      <c r="Q38" s="160">
        <f t="shared" si="9"/>
        <v>0.15761161915008071</v>
      </c>
      <c r="R38" s="160">
        <f t="shared" si="9"/>
        <v>3.4396809571286102E-2</v>
      </c>
      <c r="S38" s="160">
        <f t="shared" si="9"/>
        <v>2.63671875E-2</v>
      </c>
      <c r="T38" s="160">
        <f t="shared" si="9"/>
        <v>3.5934291581108724E-2</v>
      </c>
      <c r="U38" s="160">
        <f t="shared" si="9"/>
        <v>3.1031031031031109E-2</v>
      </c>
      <c r="V38" s="160">
        <f t="shared" si="9"/>
        <v>2.0020020020019569E-3</v>
      </c>
      <c r="W38" s="160">
        <f t="shared" si="9"/>
        <v>2.1354688021354651E-2</v>
      </c>
      <c r="X38" s="160">
        <f t="shared" si="9"/>
        <v>-7.1986123156981829E-2</v>
      </c>
      <c r="Y38" s="160">
        <f t="shared" si="9"/>
        <v>-3.7639405204460963E-2</v>
      </c>
      <c r="Z38" s="160">
        <f t="shared" si="9"/>
        <v>-4.5783132530120563E-3</v>
      </c>
      <c r="AA38" s="160">
        <f t="shared" si="9"/>
        <v>4.2816365366317832E-2</v>
      </c>
      <c r="AB38" s="160">
        <f t="shared" si="9"/>
        <v>2.5768087215064517E-2</v>
      </c>
      <c r="AC38" s="160">
        <f t="shared" si="9"/>
        <v>3.4466019417475735E-2</v>
      </c>
      <c r="AD38" s="160">
        <f t="shared" si="9"/>
        <v>2.19780219780219E-2</v>
      </c>
      <c r="AE38" s="160">
        <f t="shared" si="9"/>
        <v>3.0382228030055636E-2</v>
      </c>
      <c r="AF38" s="160">
        <f t="shared" si="9"/>
        <v>0.19999999999999996</v>
      </c>
      <c r="AG38" s="160">
        <f t="shared" si="9"/>
        <v>0.1139546112988894</v>
      </c>
      <c r="AH38" s="160">
        <f t="shared" si="9"/>
        <v>7.4316146211571121E-2</v>
      </c>
      <c r="AI38" s="160">
        <f t="shared" si="9"/>
        <v>-3.6496350364964014E-3</v>
      </c>
      <c r="AJ38" s="160">
        <f t="shared" si="9"/>
        <v>-7.9227053140096593E-2</v>
      </c>
      <c r="AK38" s="160">
        <f t="shared" si="9"/>
        <v>-4.0356640075082106E-2</v>
      </c>
      <c r="AL38" s="160">
        <f t="shared" si="9"/>
        <v>-3.2258064516129004E-2</v>
      </c>
      <c r="AM38" s="160">
        <f t="shared" si="9"/>
        <v>-3.772986683576407E-2</v>
      </c>
      <c r="AN38" s="160">
        <f t="shared" si="9"/>
        <v>-9.8130841121495282E-2</v>
      </c>
      <c r="AO38" s="160">
        <f t="shared" si="9"/>
        <v>-6.8920676202860909E-2</v>
      </c>
      <c r="AP38" s="160">
        <f t="shared" si="9"/>
        <v>-5.5205047318611977E-2</v>
      </c>
      <c r="AQ38" s="160">
        <f t="shared" si="9"/>
        <v>5.4945054945054972E-2</v>
      </c>
      <c r="AR38" s="160">
        <f t="shared" si="9"/>
        <v>0.19202518363064014</v>
      </c>
      <c r="AS38" s="160">
        <f t="shared" si="9"/>
        <v>0.11882640586797066</v>
      </c>
      <c r="AT38" s="160">
        <f t="shared" si="9"/>
        <v>0.22424242424242413</v>
      </c>
      <c r="AU38" s="160">
        <f t="shared" si="9"/>
        <v>0.15321252059308077</v>
      </c>
      <c r="AV38" s="160">
        <f t="shared" si="9"/>
        <v>0.21070811744386875</v>
      </c>
      <c r="AW38" s="160">
        <f t="shared" si="9"/>
        <v>0.21694599627560529</v>
      </c>
      <c r="AX38" s="160">
        <f t="shared" si="9"/>
        <v>0.16909134271404724</v>
      </c>
      <c r="AY38" s="160">
        <f t="shared" si="9"/>
        <v>0.15451388888888884</v>
      </c>
      <c r="AZ38" s="160">
        <f t="shared" si="9"/>
        <v>0.12147887323943651</v>
      </c>
      <c r="BA38" s="160">
        <f t="shared" si="9"/>
        <v>0.13811188811188813</v>
      </c>
      <c r="BB38" s="160">
        <f t="shared" si="9"/>
        <v>0.11633663366336644</v>
      </c>
      <c r="BC38" s="160">
        <f t="shared" si="9"/>
        <v>0.13057142857142856</v>
      </c>
      <c r="BD38" s="160">
        <f t="shared" si="9"/>
        <v>5.7061340941512162E-2</v>
      </c>
      <c r="BE38" s="160">
        <f t="shared" si="9"/>
        <v>8.4544758990053648E-2</v>
      </c>
      <c r="BF38" s="160">
        <f t="shared" si="9"/>
        <v>0.109547123623011</v>
      </c>
      <c r="BG38" s="160">
        <f t="shared" si="9"/>
        <v>0.17819548872180446</v>
      </c>
      <c r="BH38" s="160">
        <f t="shared" si="9"/>
        <v>8.3202511773940335E-2</v>
      </c>
      <c r="BI38" s="160">
        <f t="shared" si="9"/>
        <v>0.13172043010752699</v>
      </c>
      <c r="BJ38" s="160">
        <f t="shared" si="9"/>
        <v>1.1086474501108556E-2</v>
      </c>
      <c r="BK38" s="160">
        <f t="shared" si="9"/>
        <v>9.0472580237553668E-2</v>
      </c>
      <c r="BL38" s="160">
        <f t="shared" si="9"/>
        <v>0.13225371120107954</v>
      </c>
      <c r="BM38" s="160">
        <f t="shared" si="9"/>
        <v>7.44268077601411E-2</v>
      </c>
      <c r="BN38" s="160">
        <f t="shared" si="9"/>
        <v>0.10185695899981617</v>
      </c>
      <c r="BO38" s="160">
        <f t="shared" si="9"/>
        <v>6.5730695596681654E-2</v>
      </c>
      <c r="BP38" s="160">
        <f t="shared" si="9"/>
        <v>0.13115942028985517</v>
      </c>
      <c r="BQ38" s="160">
        <f t="shared" si="9"/>
        <v>9.6369189005768519E-2</v>
      </c>
      <c r="BR38" s="160">
        <f t="shared" si="9"/>
        <v>0.16666666666666674</v>
      </c>
      <c r="BS38" s="160">
        <f t="shared" si="9"/>
        <v>0.11865585168018544</v>
      </c>
      <c r="BT38" s="160">
        <f t="shared" si="9"/>
        <v>-5.9594755661501742E-3</v>
      </c>
      <c r="BU38" s="160">
        <f t="shared" si="9"/>
        <v>7.1569271175311977E-2</v>
      </c>
      <c r="BV38" s="160">
        <f t="shared" si="9"/>
        <v>8.3764391790422055E-2</v>
      </c>
      <c r="BW38" s="160">
        <f t="shared" ref="BS38:CL40" si="10">IFERROR(IF(OR(BW15="",BO15=""),"",BW15/BO15-1),"")</f>
        <v>2.2754491017964007E-2</v>
      </c>
      <c r="BX38" s="160">
        <f t="shared" si="10"/>
        <v>-4.9967969250480415E-2</v>
      </c>
      <c r="BY38" s="160">
        <f t="shared" si="10"/>
        <v>-1.2380068090374508E-2</v>
      </c>
      <c r="BZ38" s="160">
        <f t="shared" si="10"/>
        <v>-2.318295739348375E-2</v>
      </c>
      <c r="CA38" s="160">
        <f t="shared" si="10"/>
        <v>-1.5951937020924012E-2</v>
      </c>
      <c r="CB38" s="160">
        <f t="shared" si="10"/>
        <v>3.6570743405275774E-2</v>
      </c>
      <c r="CC38" s="160">
        <f t="shared" si="10"/>
        <v>7.3529411764705621E-3</v>
      </c>
      <c r="CD38" s="160">
        <f t="shared" si="10"/>
        <v>-2.4634334103156297E-3</v>
      </c>
      <c r="CE38" s="160">
        <f t="shared" si="10"/>
        <v>0.14812646370023419</v>
      </c>
      <c r="CF38" s="160" t="str">
        <f t="shared" si="10"/>
        <v/>
      </c>
      <c r="CG38" s="160" t="str">
        <f t="shared" si="10"/>
        <v/>
      </c>
      <c r="CH38" s="160" t="str">
        <f t="shared" si="10"/>
        <v/>
      </c>
      <c r="CI38" s="160" t="str">
        <f t="shared" si="10"/>
        <v/>
      </c>
      <c r="CJ38" s="160" t="str">
        <f t="shared" si="10"/>
        <v/>
      </c>
      <c r="CK38" s="160" t="str">
        <f t="shared" si="10"/>
        <v/>
      </c>
      <c r="CL38" s="160" t="str">
        <f t="shared" si="10"/>
        <v/>
      </c>
    </row>
    <row r="39" spans="1:90" ht="63" customHeight="1">
      <c r="A39" s="238" t="s">
        <v>196</v>
      </c>
      <c r="B39" s="212" t="s">
        <v>180</v>
      </c>
      <c r="C39" s="159"/>
      <c r="D39" s="159"/>
      <c r="E39" s="159"/>
      <c r="F39" s="159"/>
      <c r="G39" s="159"/>
      <c r="H39" s="159"/>
      <c r="I39" s="159"/>
      <c r="J39" s="159"/>
      <c r="K39" s="160">
        <f t="shared" si="9"/>
        <v>-0.17160383788601685</v>
      </c>
      <c r="L39" s="160">
        <f t="shared" si="9"/>
        <v>-1.8333793320979397E-2</v>
      </c>
      <c r="M39" s="160">
        <f t="shared" si="9"/>
        <v>-8.4120982986767512E-2</v>
      </c>
      <c r="N39" s="160">
        <f t="shared" si="9"/>
        <v>0.27546797102812537</v>
      </c>
      <c r="O39" s="160">
        <f t="shared" si="9"/>
        <v>3.225364546865972E-2</v>
      </c>
      <c r="P39" s="160">
        <f t="shared" si="9"/>
        <v>8.0941176470588294E-2</v>
      </c>
      <c r="Q39" s="160">
        <f t="shared" si="9"/>
        <v>0.1557851688321088</v>
      </c>
      <c r="R39" s="160">
        <f t="shared" si="9"/>
        <v>4.8857549800397138E-2</v>
      </c>
      <c r="S39" s="160">
        <f t="shared" si="9"/>
        <v>0.2631012658227847</v>
      </c>
      <c r="T39" s="160">
        <f t="shared" si="9"/>
        <v>7.4945778777411931E-2</v>
      </c>
      <c r="U39" s="160">
        <f t="shared" si="9"/>
        <v>0.14799253034547144</v>
      </c>
      <c r="V39" s="160">
        <f t="shared" si="9"/>
        <v>-2.0465356392197376E-2</v>
      </c>
      <c r="W39" s="160">
        <f t="shared" si="9"/>
        <v>8.0628750903165791E-2</v>
      </c>
      <c r="X39" s="160">
        <f t="shared" si="9"/>
        <v>3.4038963865911986E-2</v>
      </c>
      <c r="Y39" s="160">
        <f t="shared" si="9"/>
        <v>1.089696419345243E-2</v>
      </c>
      <c r="Z39" s="160">
        <f t="shared" si="9"/>
        <v>6.4254224483355493E-2</v>
      </c>
      <c r="AA39" s="160">
        <f t="shared" si="9"/>
        <v>-6.0931001653555139E-2</v>
      </c>
      <c r="AB39" s="160">
        <f t="shared" si="9"/>
        <v>0.20946046928710205</v>
      </c>
      <c r="AC39" s="160">
        <f t="shared" si="9"/>
        <v>9.3962029922304735E-2</v>
      </c>
      <c r="AD39" s="160">
        <f t="shared" si="9"/>
        <v>7.9242583948200496E-2</v>
      </c>
      <c r="AE39" s="160">
        <f t="shared" si="9"/>
        <v>8.8626594801118896E-2</v>
      </c>
      <c r="AF39" s="160">
        <f t="shared" si="9"/>
        <v>-1.4235718232771144E-2</v>
      </c>
      <c r="AG39" s="160">
        <f t="shared" si="9"/>
        <v>2.4222900243158207E-2</v>
      </c>
      <c r="AH39" s="160">
        <f t="shared" si="9"/>
        <v>5.35008266839192E-2</v>
      </c>
      <c r="AI39" s="160">
        <f t="shared" si="9"/>
        <v>0.11770983405367907</v>
      </c>
      <c r="AJ39" s="160">
        <f t="shared" si="9"/>
        <v>-0.12140871177015755</v>
      </c>
      <c r="AK39" s="160">
        <f t="shared" si="9"/>
        <v>-3.3730508109800272E-2</v>
      </c>
      <c r="AL39" s="160">
        <f t="shared" si="9"/>
        <v>-9.8643133698419927E-2</v>
      </c>
      <c r="AM39" s="160">
        <f t="shared" si="9"/>
        <v>-5.705690649285533E-2</v>
      </c>
      <c r="AN39" s="160">
        <f t="shared" si="9"/>
        <v>-6.0087555389461311E-2</v>
      </c>
      <c r="AO39" s="160">
        <f t="shared" si="9"/>
        <v>-7.6802104912975788E-2</v>
      </c>
      <c r="AP39" s="160">
        <f t="shared" si="9"/>
        <v>-5.8025281042629828E-2</v>
      </c>
      <c r="AQ39" s="160">
        <f t="shared" si="9"/>
        <v>0.13586671122356431</v>
      </c>
      <c r="AR39" s="160">
        <f t="shared" si="9"/>
        <v>3.9873417721518978E-2</v>
      </c>
      <c r="AS39" s="160">
        <f t="shared" si="9"/>
        <v>8.0588008990220006E-2</v>
      </c>
      <c r="AT39" s="160">
        <f t="shared" si="9"/>
        <v>0.44920862195735456</v>
      </c>
      <c r="AU39" s="160">
        <f t="shared" si="9"/>
        <v>0.20721008135268781</v>
      </c>
      <c r="AV39" s="160">
        <f t="shared" si="9"/>
        <v>0.35156627190366652</v>
      </c>
      <c r="AW39" s="160">
        <f t="shared" si="9"/>
        <v>0.39289458166808622</v>
      </c>
      <c r="AX39" s="160">
        <f t="shared" si="9"/>
        <v>0.25323481741051612</v>
      </c>
      <c r="AY39" s="160">
        <f t="shared" si="9"/>
        <v>0.2127516496448536</v>
      </c>
      <c r="AZ39" s="160">
        <f t="shared" si="9"/>
        <v>0.21346452965442619</v>
      </c>
      <c r="BA39" s="160">
        <f t="shared" si="9"/>
        <v>0.2131467011449022</v>
      </c>
      <c r="BB39" s="160">
        <f t="shared" si="9"/>
        <v>0.14694651392560543</v>
      </c>
      <c r="BC39" s="160">
        <f t="shared" si="9"/>
        <v>0.185848308668076</v>
      </c>
      <c r="BD39" s="160">
        <f t="shared" si="9"/>
        <v>0.15557890313090983</v>
      </c>
      <c r="BE39" s="160">
        <f t="shared" si="9"/>
        <v>0.15177741977210446</v>
      </c>
      <c r="BF39" s="160">
        <f t="shared" si="9"/>
        <v>0.17544037108217858</v>
      </c>
      <c r="BG39" s="160">
        <f t="shared" si="9"/>
        <v>-6.4113671807312089E-3</v>
      </c>
      <c r="BH39" s="160">
        <f t="shared" si="9"/>
        <v>0.11591941371527303</v>
      </c>
      <c r="BI39" s="160">
        <f t="shared" si="9"/>
        <v>6.1397547187297175E-2</v>
      </c>
      <c r="BJ39" s="160">
        <f t="shared" si="9"/>
        <v>-0.11158968150493576</v>
      </c>
      <c r="BK39" s="160">
        <f t="shared" si="9"/>
        <v>-7.5955949263654121E-3</v>
      </c>
      <c r="BL39" s="160">
        <f t="shared" si="9"/>
        <v>0.22666109030075998</v>
      </c>
      <c r="BM39" s="160">
        <f t="shared" si="9"/>
        <v>7.8328875094439754E-2</v>
      </c>
      <c r="BN39" s="160">
        <f t="shared" si="9"/>
        <v>7.1591020849724574E-2</v>
      </c>
      <c r="BO39" s="160">
        <f t="shared" si="9"/>
        <v>0.26794558772235777</v>
      </c>
      <c r="BP39" s="160">
        <f t="shared" si="9"/>
        <v>0.2705321247534147</v>
      </c>
      <c r="BQ39" s="160">
        <f t="shared" si="9"/>
        <v>0.26945297379105604</v>
      </c>
      <c r="BR39" s="160">
        <f t="shared" si="9"/>
        <v>0.28719306061479588</v>
      </c>
      <c r="BS39" s="160">
        <f t="shared" si="10"/>
        <v>0.27578689322205174</v>
      </c>
      <c r="BT39" s="160">
        <f t="shared" si="10"/>
        <v>-0.10548629537941567</v>
      </c>
      <c r="BU39" s="160">
        <f t="shared" si="10"/>
        <v>3.6385843322161104E-2</v>
      </c>
      <c r="BV39" s="160">
        <f t="shared" si="10"/>
        <v>0.12825307597441715</v>
      </c>
      <c r="BW39" s="160">
        <f t="shared" si="10"/>
        <v>0.10431338028169024</v>
      </c>
      <c r="BX39" s="160">
        <f t="shared" si="10"/>
        <v>-0.17621509011222258</v>
      </c>
      <c r="BY39" s="160">
        <f t="shared" si="10"/>
        <v>-5.9312416172778604E-2</v>
      </c>
      <c r="BZ39" s="160">
        <f t="shared" si="10"/>
        <v>-2.7973451687772322E-2</v>
      </c>
      <c r="CA39" s="160">
        <f t="shared" si="10"/>
        <v>-4.8023116808824318E-2</v>
      </c>
      <c r="CB39" s="160">
        <f t="shared" si="10"/>
        <v>-0.17887741743035646</v>
      </c>
      <c r="CC39" s="160">
        <f t="shared" si="10"/>
        <v>-0.11116287992983798</v>
      </c>
      <c r="CD39" s="160">
        <f t="shared" si="10"/>
        <v>-8.8167407241705353E-2</v>
      </c>
      <c r="CE39" s="160">
        <f t="shared" si="10"/>
        <v>-0.39056895177361495</v>
      </c>
      <c r="CF39" s="160" t="str">
        <f t="shared" si="10"/>
        <v/>
      </c>
      <c r="CG39" s="160" t="str">
        <f t="shared" si="10"/>
        <v/>
      </c>
      <c r="CH39" s="160" t="str">
        <f t="shared" si="10"/>
        <v/>
      </c>
      <c r="CI39" s="160" t="str">
        <f t="shared" si="10"/>
        <v/>
      </c>
      <c r="CJ39" s="160" t="str">
        <f t="shared" si="10"/>
        <v/>
      </c>
      <c r="CK39" s="160" t="str">
        <f t="shared" si="10"/>
        <v/>
      </c>
      <c r="CL39" s="160" t="str">
        <f t="shared" si="10"/>
        <v/>
      </c>
    </row>
    <row r="40" spans="1:90" ht="63" customHeight="1">
      <c r="A40" s="240"/>
      <c r="B40" s="212" t="s">
        <v>184</v>
      </c>
      <c r="C40" s="159"/>
      <c r="D40" s="159"/>
      <c r="E40" s="159"/>
      <c r="F40" s="159"/>
      <c r="G40" s="159"/>
      <c r="H40" s="159"/>
      <c r="I40" s="159"/>
      <c r="J40" s="159"/>
      <c r="K40" s="160">
        <f t="shared" si="9"/>
        <v>0.55483870967741944</v>
      </c>
      <c r="L40" s="160">
        <f t="shared" si="9"/>
        <v>0.61581920903954801</v>
      </c>
      <c r="M40" s="160">
        <f t="shared" si="9"/>
        <v>0.51736111111111116</v>
      </c>
      <c r="N40" s="160">
        <f t="shared" si="9"/>
        <v>-12.842105263157896</v>
      </c>
      <c r="O40" s="160">
        <f t="shared" si="9"/>
        <v>-1.4812992125984252</v>
      </c>
      <c r="P40" s="160">
        <f t="shared" si="9"/>
        <v>0.11258492397282427</v>
      </c>
      <c r="Q40" s="160">
        <f t="shared" si="9"/>
        <v>0.78257910854031976</v>
      </c>
      <c r="R40" s="160">
        <f t="shared" si="9"/>
        <v>0.89301204819277102</v>
      </c>
      <c r="S40" s="160">
        <f t="shared" si="9"/>
        <v>-0.38312586445366525</v>
      </c>
      <c r="T40" s="160">
        <f t="shared" si="9"/>
        <v>1.7004662004662006</v>
      </c>
      <c r="U40" s="160">
        <f t="shared" si="9"/>
        <v>-1.7467581998474446</v>
      </c>
      <c r="V40" s="160">
        <f t="shared" si="9"/>
        <v>-7.999999999999996E-2</v>
      </c>
      <c r="W40" s="160">
        <f t="shared" si="9"/>
        <v>4.3885480572597135</v>
      </c>
      <c r="X40" s="160">
        <f t="shared" si="9"/>
        <v>0.17301541145681876</v>
      </c>
      <c r="Y40" s="160">
        <f t="shared" si="9"/>
        <v>8.6085130750143124E-2</v>
      </c>
      <c r="Z40" s="160">
        <f t="shared" si="9"/>
        <v>0.69781059063136452</v>
      </c>
      <c r="AA40" s="160">
        <f t="shared" si="9"/>
        <v>0.25485799701046341</v>
      </c>
      <c r="AB40" s="160">
        <f t="shared" si="9"/>
        <v>0.35822183858437628</v>
      </c>
      <c r="AC40" s="160">
        <f t="shared" si="9"/>
        <v>0.49948927477017357</v>
      </c>
      <c r="AD40" s="160">
        <f t="shared" si="9"/>
        <v>0.12862318840579712</v>
      </c>
      <c r="AE40" s="160">
        <f t="shared" si="9"/>
        <v>0.26641366223908913</v>
      </c>
      <c r="AF40" s="160">
        <f t="shared" si="9"/>
        <v>-8.428358948934056E-2</v>
      </c>
      <c r="AG40" s="160">
        <f t="shared" si="9"/>
        <v>-2.2319859402460507E-2</v>
      </c>
      <c r="AH40" s="160">
        <f t="shared" si="9"/>
        <v>5.4281001649422622E-2</v>
      </c>
      <c r="AI40" s="160">
        <f t="shared" si="9"/>
        <v>-1.0470518165574747</v>
      </c>
      <c r="AJ40" s="160">
        <f t="shared" si="9"/>
        <v>-0.24086431522084528</v>
      </c>
      <c r="AK40" s="160">
        <f t="shared" si="9"/>
        <v>0.68119891008174394</v>
      </c>
      <c r="AL40" s="160">
        <f t="shared" si="9"/>
        <v>-0.59336543606206527</v>
      </c>
      <c r="AM40" s="160">
        <f t="shared" si="9"/>
        <v>-3.2664069523524075E-2</v>
      </c>
      <c r="AN40" s="160">
        <f t="shared" si="9"/>
        <v>-0.4596643205197618</v>
      </c>
      <c r="AO40" s="160">
        <f t="shared" si="9"/>
        <v>-0.50458385763077473</v>
      </c>
      <c r="AP40" s="160">
        <f t="shared" si="9"/>
        <v>-0.25700469350021338</v>
      </c>
      <c r="AQ40" s="160">
        <f t="shared" si="9"/>
        <v>10.037974683544304</v>
      </c>
      <c r="AR40" s="160">
        <f t="shared" si="9"/>
        <v>0.17371285056509</v>
      </c>
      <c r="AS40" s="160">
        <f t="shared" si="9"/>
        <v>0.48946515397082657</v>
      </c>
      <c r="AT40" s="160">
        <f t="shared" si="9"/>
        <v>5.7236842105263159</v>
      </c>
      <c r="AU40" s="160">
        <f t="shared" si="9"/>
        <v>1.7218091697645601</v>
      </c>
      <c r="AV40" s="160">
        <f t="shared" si="9"/>
        <v>1.6843687374749501</v>
      </c>
      <c r="AW40" s="160">
        <f t="shared" si="9"/>
        <v>2.7982583454281569</v>
      </c>
      <c r="AX40" s="160">
        <f t="shared" si="9"/>
        <v>1.7075038284839206</v>
      </c>
      <c r="AY40" s="160">
        <f t="shared" si="9"/>
        <v>1.1961009174311927</v>
      </c>
      <c r="AZ40" s="160">
        <f t="shared" si="9"/>
        <v>0.78138373751783163</v>
      </c>
      <c r="BA40" s="160">
        <f t="shared" si="9"/>
        <v>0.87976060935799771</v>
      </c>
      <c r="BB40" s="160">
        <f t="shared" si="9"/>
        <v>1.0579256360078277</v>
      </c>
      <c r="BC40" s="160">
        <f t="shared" si="9"/>
        <v>0.98338265422262694</v>
      </c>
      <c r="BD40" s="160">
        <f t="shared" si="9"/>
        <v>0.25587905935050381</v>
      </c>
      <c r="BE40" s="160">
        <f t="shared" si="9"/>
        <v>0.64740160489109666</v>
      </c>
      <c r="BF40" s="160">
        <f t="shared" si="9"/>
        <v>0.70779128959276028</v>
      </c>
      <c r="BG40" s="160">
        <f t="shared" si="9"/>
        <v>-0.45483028720626628</v>
      </c>
      <c r="BH40" s="160">
        <f t="shared" si="9"/>
        <v>0.45065065065065069</v>
      </c>
      <c r="BI40" s="160">
        <f t="shared" si="9"/>
        <v>0.19971056439942103</v>
      </c>
      <c r="BJ40" s="160">
        <f t="shared" si="9"/>
        <v>-0.5282426778242677</v>
      </c>
      <c r="BK40" s="160">
        <f t="shared" si="9"/>
        <v>-0.23958452886491455</v>
      </c>
      <c r="BL40" s="160">
        <f t="shared" si="9"/>
        <v>1.122009213850498</v>
      </c>
      <c r="BM40" s="160">
        <f t="shared" si="9"/>
        <v>0.11568570600173955</v>
      </c>
      <c r="BN40" s="160">
        <f t="shared" si="9"/>
        <v>0.13972262471537977</v>
      </c>
      <c r="BO40" s="160">
        <f t="shared" si="9"/>
        <v>2.9032567049808429</v>
      </c>
      <c r="BP40" s="160">
        <f t="shared" si="9"/>
        <v>0.62048026497377862</v>
      </c>
      <c r="BQ40" s="160">
        <f t="shared" si="9"/>
        <v>0.90796139927623654</v>
      </c>
      <c r="BR40" s="160">
        <f t="shared" si="9"/>
        <v>1.1124773231203386</v>
      </c>
      <c r="BS40" s="160">
        <f t="shared" si="10"/>
        <v>0.98452946947400188</v>
      </c>
      <c r="BT40" s="160">
        <f t="shared" si="10"/>
        <v>-0.35548707892709575</v>
      </c>
      <c r="BU40" s="160">
        <f t="shared" si="10"/>
        <v>2.3024948024948033E-2</v>
      </c>
      <c r="BV40" s="160">
        <f t="shared" si="10"/>
        <v>0.28950236106066107</v>
      </c>
      <c r="BW40" s="160">
        <f t="shared" si="10"/>
        <v>0.42134969325153371</v>
      </c>
      <c r="BX40" s="160">
        <f t="shared" si="10"/>
        <v>-0.47700562084823706</v>
      </c>
      <c r="BY40" s="160">
        <f t="shared" si="10"/>
        <v>-0.2455585762154644</v>
      </c>
      <c r="BZ40" s="160">
        <f t="shared" si="10"/>
        <v>-9.6755725190839748E-2</v>
      </c>
      <c r="CA40" s="160">
        <f t="shared" si="10"/>
        <v>-0.18625698748906716</v>
      </c>
      <c r="CB40" s="160">
        <f t="shared" si="10"/>
        <v>-0.49820710637835486</v>
      </c>
      <c r="CC40" s="160">
        <f t="shared" si="10"/>
        <v>-0.28445866991820357</v>
      </c>
      <c r="CD40" s="160">
        <f t="shared" si="10"/>
        <v>-0.26712676056338025</v>
      </c>
      <c r="CE40" s="160">
        <f t="shared" si="10"/>
        <v>-1.3385704419889501</v>
      </c>
      <c r="CF40" s="160" t="str">
        <f t="shared" si="10"/>
        <v/>
      </c>
      <c r="CG40" s="160" t="str">
        <f t="shared" si="10"/>
        <v/>
      </c>
      <c r="CH40" s="160" t="str">
        <f t="shared" si="10"/>
        <v/>
      </c>
      <c r="CI40" s="160" t="str">
        <f t="shared" si="10"/>
        <v/>
      </c>
      <c r="CJ40" s="160" t="str">
        <f t="shared" si="10"/>
        <v/>
      </c>
      <c r="CK40" s="160" t="str">
        <f t="shared" si="10"/>
        <v/>
      </c>
      <c r="CL40" s="160" t="str">
        <f t="shared" si="10"/>
        <v/>
      </c>
    </row>
    <row r="1048554" ht="12.75" customHeight="1"/>
    <row r="1048555" ht="12.75" customHeight="1"/>
    <row r="1048556" ht="12.75" customHeight="1"/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31">
    <mergeCell ref="A39:A40"/>
    <mergeCell ref="K4:R4"/>
    <mergeCell ref="S4:Z4"/>
    <mergeCell ref="A32:A33"/>
    <mergeCell ref="AA4:AH4"/>
    <mergeCell ref="A28:A29"/>
    <mergeCell ref="A24:A25"/>
    <mergeCell ref="S22:Z22"/>
    <mergeCell ref="AA22:AH22"/>
    <mergeCell ref="A9:A11"/>
    <mergeCell ref="BO4:BV4"/>
    <mergeCell ref="A12:A14"/>
    <mergeCell ref="BO22:BV22"/>
    <mergeCell ref="BG22:BN22"/>
    <mergeCell ref="AI4:AP4"/>
    <mergeCell ref="A1:B1"/>
    <mergeCell ref="CE4:CL4"/>
    <mergeCell ref="CE22:CL22"/>
    <mergeCell ref="BW4:CD4"/>
    <mergeCell ref="A6:A8"/>
    <mergeCell ref="AI22:AP22"/>
    <mergeCell ref="AQ4:AX4"/>
    <mergeCell ref="A16:A18"/>
    <mergeCell ref="BW22:CD22"/>
    <mergeCell ref="C4:J4"/>
    <mergeCell ref="AY22:BF22"/>
    <mergeCell ref="AQ22:AX22"/>
    <mergeCell ref="BG4:BN4"/>
    <mergeCell ref="AY4:BF4"/>
    <mergeCell ref="C22:J22"/>
    <mergeCell ref="K22:R22"/>
  </mergeCells>
  <phoneticPr fontId="30"/>
  <pageMargins left="0.70866141732283472" right="0.70866141732283472" top="0.74803149606299213" bottom="0.74803149606299213" header="0.51181102362204722" footer="0.51181102362204722"/>
  <pageSetup paperSize="9" scale="29" fitToWidth="5" orientation="landscape" horizontalDpi="300" verticalDpi="300" r:id="rId1"/>
  <headerFooter>
    <oddFooter>&amp;R&amp;"Yu Gothic UI,標準"&amp;24&amp;A</oddFooter>
  </headerFooter>
  <colBreaks count="3" manualBreakCount="3">
    <brk id="26" max="1048575" man="1"/>
    <brk id="50" max="1048575" man="1"/>
    <brk id="7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EN1048576"/>
  <sheetViews>
    <sheetView zoomScale="70" zoomScaleNormal="70" workbookViewId="0">
      <pane xSplit="12" ySplit="10" topLeftCell="M11" activePane="bottomRight" state="frozen"/>
      <selection activeCell="J83" sqref="J83"/>
      <selection pane="topRight" activeCell="J83" sqref="J83"/>
      <selection pane="bottomLeft" activeCell="J83" sqref="J83"/>
      <selection pane="bottomRight" sqref="A1:B1"/>
    </sheetView>
  </sheetViews>
  <sheetFormatPr defaultColWidth="8.125" defaultRowHeight="20.25"/>
  <cols>
    <col min="1" max="1" width="30.125" style="26" customWidth="1"/>
    <col min="2" max="2" width="49.25" style="26" customWidth="1"/>
    <col min="3" max="75" width="14.125" style="26" customWidth="1"/>
    <col min="76" max="215" width="8.125" style="26" customWidth="1"/>
    <col min="216" max="216" width="42.625" style="26" customWidth="1"/>
    <col min="217" max="217" width="12.125" style="26" customWidth="1"/>
    <col min="218" max="220" width="11.625" style="26" customWidth="1"/>
    <col min="221" max="224" width="9.125" style="26" hidden="1" customWidth="1"/>
    <col min="225" max="231" width="11.625" style="26" customWidth="1"/>
    <col min="232" max="232" width="2.125" style="26" customWidth="1"/>
    <col min="233" max="471" width="8.125" style="26" customWidth="1"/>
    <col min="472" max="472" width="42.625" style="26" customWidth="1"/>
    <col min="473" max="473" width="12.125" style="26" customWidth="1"/>
    <col min="474" max="476" width="11.625" style="26" customWidth="1"/>
    <col min="477" max="480" width="9.125" style="26" hidden="1" customWidth="1"/>
    <col min="481" max="487" width="11.625" style="26" customWidth="1"/>
    <col min="488" max="488" width="2.125" style="26" customWidth="1"/>
    <col min="489" max="727" width="8.125" style="26" customWidth="1"/>
    <col min="728" max="728" width="42.625" style="26" customWidth="1"/>
    <col min="729" max="729" width="12.125" style="26" customWidth="1"/>
    <col min="730" max="732" width="11.625" style="26" customWidth="1"/>
    <col min="733" max="736" width="9.125" style="26" hidden="1" customWidth="1"/>
    <col min="737" max="743" width="11.625" style="26" customWidth="1"/>
    <col min="744" max="744" width="2.125" style="26" customWidth="1"/>
    <col min="745" max="983" width="8.125" style="26" customWidth="1"/>
    <col min="984" max="984" width="42.625" style="26" customWidth="1"/>
    <col min="985" max="985" width="12.125" style="26" customWidth="1"/>
    <col min="986" max="988" width="11.625" style="26" customWidth="1"/>
    <col min="989" max="992" width="9.125" style="26" hidden="1" customWidth="1"/>
    <col min="993" max="999" width="11.625" style="26" customWidth="1"/>
    <col min="1000" max="1000" width="2.125" style="26" customWidth="1"/>
    <col min="1001" max="1239" width="8.125" style="26" customWidth="1"/>
    <col min="1240" max="1240" width="42.625" style="26" customWidth="1"/>
    <col min="1241" max="1241" width="12.125" style="26" customWidth="1"/>
    <col min="1242" max="1244" width="11.625" style="26" customWidth="1"/>
    <col min="1245" max="1248" width="9.125" style="26" hidden="1" customWidth="1"/>
    <col min="1249" max="1255" width="11.625" style="26" customWidth="1"/>
    <col min="1256" max="1256" width="2.125" style="26" customWidth="1"/>
    <col min="1257" max="1495" width="8.125" style="26" customWidth="1"/>
    <col min="1496" max="1496" width="42.625" style="26" customWidth="1"/>
    <col min="1497" max="1497" width="12.125" style="26" customWidth="1"/>
    <col min="1498" max="1500" width="11.625" style="26" customWidth="1"/>
    <col min="1501" max="1504" width="9.125" style="26" hidden="1" customWidth="1"/>
    <col min="1505" max="1511" width="11.625" style="26" customWidth="1"/>
    <col min="1512" max="1512" width="2.125" style="26" customWidth="1"/>
    <col min="1513" max="1751" width="8.125" style="26" customWidth="1"/>
    <col min="1752" max="1752" width="42.625" style="26" customWidth="1"/>
    <col min="1753" max="1753" width="12.125" style="26" customWidth="1"/>
    <col min="1754" max="1756" width="11.625" style="26" customWidth="1"/>
    <col min="1757" max="1760" width="9.125" style="26" hidden="1" customWidth="1"/>
    <col min="1761" max="1767" width="11.625" style="26" customWidth="1"/>
    <col min="1768" max="1768" width="2.125" style="26" customWidth="1"/>
    <col min="1769" max="2007" width="8.125" style="26" customWidth="1"/>
    <col min="2008" max="2008" width="42.625" style="26" customWidth="1"/>
    <col min="2009" max="2009" width="12.125" style="26" customWidth="1"/>
    <col min="2010" max="2012" width="11.625" style="26" customWidth="1"/>
    <col min="2013" max="2016" width="9.125" style="26" hidden="1" customWidth="1"/>
    <col min="2017" max="2023" width="11.625" style="26" customWidth="1"/>
    <col min="2024" max="2024" width="2.125" style="26" customWidth="1"/>
    <col min="2025" max="2263" width="8.125" style="26" customWidth="1"/>
    <col min="2264" max="2264" width="42.625" style="26" customWidth="1"/>
    <col min="2265" max="2265" width="12.125" style="26" customWidth="1"/>
    <col min="2266" max="2268" width="11.625" style="26" customWidth="1"/>
    <col min="2269" max="2272" width="9.125" style="26" hidden="1" customWidth="1"/>
    <col min="2273" max="2279" width="11.625" style="26" customWidth="1"/>
    <col min="2280" max="2280" width="2.125" style="26" customWidth="1"/>
    <col min="2281" max="2519" width="8.125" style="26" customWidth="1"/>
    <col min="2520" max="2520" width="42.625" style="26" customWidth="1"/>
    <col min="2521" max="2521" width="12.125" style="26" customWidth="1"/>
    <col min="2522" max="2524" width="11.625" style="26" customWidth="1"/>
    <col min="2525" max="2528" width="9.125" style="26" hidden="1" customWidth="1"/>
    <col min="2529" max="2535" width="11.625" style="26" customWidth="1"/>
    <col min="2536" max="2536" width="2.125" style="26" customWidth="1"/>
    <col min="2537" max="2775" width="8.125" style="26" customWidth="1"/>
    <col min="2776" max="2776" width="42.625" style="26" customWidth="1"/>
    <col min="2777" max="2777" width="12.125" style="26" customWidth="1"/>
    <col min="2778" max="2780" width="11.625" style="26" customWidth="1"/>
    <col min="2781" max="2784" width="9.125" style="26" hidden="1" customWidth="1"/>
    <col min="2785" max="2791" width="11.625" style="26" customWidth="1"/>
    <col min="2792" max="2792" width="2.125" style="26" customWidth="1"/>
    <col min="2793" max="3031" width="8.125" style="26" customWidth="1"/>
    <col min="3032" max="3032" width="42.625" style="26" customWidth="1"/>
    <col min="3033" max="3033" width="12.125" style="26" customWidth="1"/>
    <col min="3034" max="3036" width="11.625" style="26" customWidth="1"/>
    <col min="3037" max="3040" width="9.125" style="26" hidden="1" customWidth="1"/>
    <col min="3041" max="3047" width="11.625" style="26" customWidth="1"/>
    <col min="3048" max="3048" width="2.125" style="26" customWidth="1"/>
    <col min="3049" max="3287" width="8.125" style="26" customWidth="1"/>
    <col min="3288" max="3288" width="42.625" style="26" customWidth="1"/>
    <col min="3289" max="3289" width="12.125" style="26" customWidth="1"/>
    <col min="3290" max="3292" width="11.625" style="26" customWidth="1"/>
    <col min="3293" max="3296" width="9.125" style="26" hidden="1" customWidth="1"/>
    <col min="3297" max="3303" width="11.625" style="26" customWidth="1"/>
    <col min="3304" max="3304" width="2.125" style="26" customWidth="1"/>
    <col min="3305" max="3543" width="8.125" style="26" customWidth="1"/>
    <col min="3544" max="3544" width="42.625" style="26" customWidth="1"/>
    <col min="3545" max="3545" width="12.125" style="26" customWidth="1"/>
    <col min="3546" max="3548" width="11.625" style="26" customWidth="1"/>
    <col min="3549" max="3552" width="9.125" style="26" hidden="1" customWidth="1"/>
    <col min="3553" max="3559" width="11.625" style="26" customWidth="1"/>
    <col min="3560" max="3560" width="2.125" style="26" customWidth="1"/>
    <col min="3561" max="3799" width="8.125" style="26" customWidth="1"/>
    <col min="3800" max="3800" width="42.625" style="26" customWidth="1"/>
    <col min="3801" max="3801" width="12.125" style="26" customWidth="1"/>
    <col min="3802" max="3804" width="11.625" style="26" customWidth="1"/>
    <col min="3805" max="3808" width="9.125" style="26" hidden="1" customWidth="1"/>
    <col min="3809" max="3815" width="11.625" style="26" customWidth="1"/>
    <col min="3816" max="3816" width="2.125" style="26" customWidth="1"/>
    <col min="3817" max="4055" width="8.125" style="26" customWidth="1"/>
    <col min="4056" max="4056" width="42.625" style="26" customWidth="1"/>
    <col min="4057" max="4057" width="12.125" style="26" customWidth="1"/>
    <col min="4058" max="4060" width="11.625" style="26" customWidth="1"/>
    <col min="4061" max="4064" width="9.125" style="26" hidden="1" customWidth="1"/>
    <col min="4065" max="4071" width="11.625" style="26" customWidth="1"/>
    <col min="4072" max="4072" width="2.125" style="26" customWidth="1"/>
    <col min="4073" max="4311" width="8.125" style="26" customWidth="1"/>
    <col min="4312" max="4312" width="42.625" style="26" customWidth="1"/>
    <col min="4313" max="4313" width="12.125" style="26" customWidth="1"/>
    <col min="4314" max="4316" width="11.625" style="26" customWidth="1"/>
    <col min="4317" max="4320" width="9.125" style="26" hidden="1" customWidth="1"/>
    <col min="4321" max="4327" width="11.625" style="26" customWidth="1"/>
    <col min="4328" max="4328" width="2.125" style="26" customWidth="1"/>
    <col min="4329" max="4567" width="8.125" style="26" customWidth="1"/>
    <col min="4568" max="4568" width="42.625" style="26" customWidth="1"/>
    <col min="4569" max="4569" width="12.125" style="26" customWidth="1"/>
    <col min="4570" max="4572" width="11.625" style="26" customWidth="1"/>
    <col min="4573" max="4576" width="9.125" style="26" hidden="1" customWidth="1"/>
    <col min="4577" max="4583" width="11.625" style="26" customWidth="1"/>
    <col min="4584" max="4584" width="2.125" style="26" customWidth="1"/>
    <col min="4585" max="4823" width="8.125" style="26" customWidth="1"/>
    <col min="4824" max="4824" width="42.625" style="26" customWidth="1"/>
    <col min="4825" max="4825" width="12.125" style="26" customWidth="1"/>
    <col min="4826" max="4828" width="11.625" style="26" customWidth="1"/>
    <col min="4829" max="4832" width="9.125" style="26" hidden="1" customWidth="1"/>
    <col min="4833" max="4839" width="11.625" style="26" customWidth="1"/>
    <col min="4840" max="4840" width="2.125" style="26" customWidth="1"/>
    <col min="4841" max="5079" width="8.125" style="26" customWidth="1"/>
    <col min="5080" max="5080" width="42.625" style="26" customWidth="1"/>
    <col min="5081" max="5081" width="12.125" style="26" customWidth="1"/>
    <col min="5082" max="5084" width="11.625" style="26" customWidth="1"/>
    <col min="5085" max="5088" width="9.125" style="26" hidden="1" customWidth="1"/>
    <col min="5089" max="5095" width="11.625" style="26" customWidth="1"/>
    <col min="5096" max="5096" width="2.125" style="26" customWidth="1"/>
    <col min="5097" max="5335" width="8.125" style="26" customWidth="1"/>
    <col min="5336" max="5336" width="42.625" style="26" customWidth="1"/>
    <col min="5337" max="5337" width="12.125" style="26" customWidth="1"/>
    <col min="5338" max="5340" width="11.625" style="26" customWidth="1"/>
    <col min="5341" max="5344" width="9.125" style="26" hidden="1" customWidth="1"/>
    <col min="5345" max="5351" width="11.625" style="26" customWidth="1"/>
    <col min="5352" max="5352" width="2.125" style="26" customWidth="1"/>
    <col min="5353" max="5591" width="8.125" style="26" customWidth="1"/>
    <col min="5592" max="5592" width="42.625" style="26" customWidth="1"/>
    <col min="5593" max="5593" width="12.125" style="26" customWidth="1"/>
    <col min="5594" max="5596" width="11.625" style="26" customWidth="1"/>
    <col min="5597" max="5600" width="9.125" style="26" hidden="1" customWidth="1"/>
    <col min="5601" max="5607" width="11.625" style="26" customWidth="1"/>
    <col min="5608" max="5608" width="2.125" style="26" customWidth="1"/>
    <col min="5609" max="5847" width="8.125" style="26" customWidth="1"/>
    <col min="5848" max="5848" width="42.625" style="26" customWidth="1"/>
    <col min="5849" max="5849" width="12.125" style="26" customWidth="1"/>
    <col min="5850" max="5852" width="11.625" style="26" customWidth="1"/>
    <col min="5853" max="5856" width="9.125" style="26" hidden="1" customWidth="1"/>
    <col min="5857" max="5863" width="11.625" style="26" customWidth="1"/>
    <col min="5864" max="5864" width="2.125" style="26" customWidth="1"/>
    <col min="5865" max="6103" width="8.125" style="26" customWidth="1"/>
    <col min="6104" max="6104" width="42.625" style="26" customWidth="1"/>
    <col min="6105" max="6105" width="12.125" style="26" customWidth="1"/>
    <col min="6106" max="6108" width="11.625" style="26" customWidth="1"/>
    <col min="6109" max="6112" width="9.125" style="26" hidden="1" customWidth="1"/>
    <col min="6113" max="6119" width="11.625" style="26" customWidth="1"/>
    <col min="6120" max="6120" width="2.125" style="26" customWidth="1"/>
    <col min="6121" max="6359" width="8.125" style="26" customWidth="1"/>
    <col min="6360" max="6360" width="42.625" style="26" customWidth="1"/>
    <col min="6361" max="6361" width="12.125" style="26" customWidth="1"/>
    <col min="6362" max="6364" width="11.625" style="26" customWidth="1"/>
    <col min="6365" max="6368" width="9.125" style="26" hidden="1" customWidth="1"/>
    <col min="6369" max="6375" width="11.625" style="26" customWidth="1"/>
    <col min="6376" max="6376" width="2.125" style="26" customWidth="1"/>
    <col min="6377" max="6615" width="8.125" style="26" customWidth="1"/>
    <col min="6616" max="6616" width="42.625" style="26" customWidth="1"/>
    <col min="6617" max="6617" width="12.125" style="26" customWidth="1"/>
    <col min="6618" max="6620" width="11.625" style="26" customWidth="1"/>
    <col min="6621" max="6624" width="9.125" style="26" hidden="1" customWidth="1"/>
    <col min="6625" max="6631" width="11.625" style="26" customWidth="1"/>
    <col min="6632" max="6632" width="2.125" style="26" customWidth="1"/>
    <col min="6633" max="6871" width="8.125" style="26" customWidth="1"/>
    <col min="6872" max="6872" width="42.625" style="26" customWidth="1"/>
    <col min="6873" max="6873" width="12.125" style="26" customWidth="1"/>
    <col min="6874" max="6876" width="11.625" style="26" customWidth="1"/>
    <col min="6877" max="6880" width="9.125" style="26" hidden="1" customWidth="1"/>
    <col min="6881" max="6887" width="11.625" style="26" customWidth="1"/>
    <col min="6888" max="6888" width="2.125" style="26" customWidth="1"/>
    <col min="6889" max="7127" width="8.125" style="26" customWidth="1"/>
    <col min="7128" max="7128" width="42.625" style="26" customWidth="1"/>
    <col min="7129" max="7129" width="12.125" style="26" customWidth="1"/>
    <col min="7130" max="7132" width="11.625" style="26" customWidth="1"/>
    <col min="7133" max="7136" width="9.125" style="26" hidden="1" customWidth="1"/>
    <col min="7137" max="7143" width="11.625" style="26" customWidth="1"/>
    <col min="7144" max="7144" width="2.125" style="26" customWidth="1"/>
    <col min="7145" max="7383" width="8.125" style="26" customWidth="1"/>
    <col min="7384" max="7384" width="42.625" style="26" customWidth="1"/>
    <col min="7385" max="7385" width="12.125" style="26" customWidth="1"/>
    <col min="7386" max="7388" width="11.625" style="26" customWidth="1"/>
    <col min="7389" max="7392" width="9.125" style="26" hidden="1" customWidth="1"/>
    <col min="7393" max="7399" width="11.625" style="26" customWidth="1"/>
    <col min="7400" max="7400" width="2.125" style="26" customWidth="1"/>
    <col min="7401" max="7639" width="8.125" style="26" customWidth="1"/>
    <col min="7640" max="7640" width="42.625" style="26" customWidth="1"/>
    <col min="7641" max="7641" width="12.125" style="26" customWidth="1"/>
    <col min="7642" max="7644" width="11.625" style="26" customWidth="1"/>
    <col min="7645" max="7648" width="9.125" style="26" hidden="1" customWidth="1"/>
    <col min="7649" max="7655" width="11.625" style="26" customWidth="1"/>
    <col min="7656" max="7656" width="2.125" style="26" customWidth="1"/>
    <col min="7657" max="7895" width="8.125" style="26" customWidth="1"/>
    <col min="7896" max="7896" width="42.625" style="26" customWidth="1"/>
    <col min="7897" max="7897" width="12.125" style="26" customWidth="1"/>
    <col min="7898" max="7900" width="11.625" style="26" customWidth="1"/>
    <col min="7901" max="7904" width="9.125" style="26" hidden="1" customWidth="1"/>
    <col min="7905" max="7911" width="11.625" style="26" customWidth="1"/>
    <col min="7912" max="7912" width="2.125" style="26" customWidth="1"/>
    <col min="7913" max="8151" width="8.125" style="26" customWidth="1"/>
    <col min="8152" max="8152" width="42.625" style="26" customWidth="1"/>
    <col min="8153" max="8153" width="12.125" style="26" customWidth="1"/>
    <col min="8154" max="8156" width="11.625" style="26" customWidth="1"/>
    <col min="8157" max="8160" width="9.125" style="26" hidden="1" customWidth="1"/>
    <col min="8161" max="8167" width="11.625" style="26" customWidth="1"/>
    <col min="8168" max="8168" width="2.125" style="26" customWidth="1"/>
    <col min="8169" max="8407" width="8.125" style="26" customWidth="1"/>
    <col min="8408" max="8408" width="42.625" style="26" customWidth="1"/>
    <col min="8409" max="8409" width="12.125" style="26" customWidth="1"/>
    <col min="8410" max="8412" width="11.625" style="26" customWidth="1"/>
    <col min="8413" max="8416" width="9.125" style="26" hidden="1" customWidth="1"/>
    <col min="8417" max="8423" width="11.625" style="26" customWidth="1"/>
    <col min="8424" max="8424" width="2.125" style="26" customWidth="1"/>
    <col min="8425" max="8663" width="8.125" style="26" customWidth="1"/>
    <col min="8664" max="8664" width="42.625" style="26" customWidth="1"/>
    <col min="8665" max="8665" width="12.125" style="26" customWidth="1"/>
    <col min="8666" max="8668" width="11.625" style="26" customWidth="1"/>
    <col min="8669" max="8672" width="9.125" style="26" hidden="1" customWidth="1"/>
    <col min="8673" max="8679" width="11.625" style="26" customWidth="1"/>
    <col min="8680" max="8680" width="2.125" style="26" customWidth="1"/>
    <col min="8681" max="8919" width="8.125" style="26" customWidth="1"/>
    <col min="8920" max="8920" width="42.625" style="26" customWidth="1"/>
    <col min="8921" max="8921" width="12.125" style="26" customWidth="1"/>
    <col min="8922" max="8924" width="11.625" style="26" customWidth="1"/>
    <col min="8925" max="8928" width="9.125" style="26" hidden="1" customWidth="1"/>
    <col min="8929" max="8935" width="11.625" style="26" customWidth="1"/>
    <col min="8936" max="8936" width="2.125" style="26" customWidth="1"/>
    <col min="8937" max="9175" width="8.125" style="26" customWidth="1"/>
    <col min="9176" max="9176" width="42.625" style="26" customWidth="1"/>
    <col min="9177" max="9177" width="12.125" style="26" customWidth="1"/>
    <col min="9178" max="9180" width="11.625" style="26" customWidth="1"/>
    <col min="9181" max="9184" width="9.125" style="26" hidden="1" customWidth="1"/>
    <col min="9185" max="9191" width="11.625" style="26" customWidth="1"/>
    <col min="9192" max="9192" width="2.125" style="26" customWidth="1"/>
    <col min="9193" max="9431" width="8.125" style="26" customWidth="1"/>
    <col min="9432" max="9432" width="42.625" style="26" customWidth="1"/>
    <col min="9433" max="9433" width="12.125" style="26" customWidth="1"/>
    <col min="9434" max="9436" width="11.625" style="26" customWidth="1"/>
    <col min="9437" max="9440" width="9.125" style="26" hidden="1" customWidth="1"/>
    <col min="9441" max="9447" width="11.625" style="26" customWidth="1"/>
    <col min="9448" max="9448" width="2.125" style="26" customWidth="1"/>
    <col min="9449" max="9687" width="8.125" style="26" customWidth="1"/>
    <col min="9688" max="9688" width="42.625" style="26" customWidth="1"/>
    <col min="9689" max="9689" width="12.125" style="26" customWidth="1"/>
    <col min="9690" max="9692" width="11.625" style="26" customWidth="1"/>
    <col min="9693" max="9696" width="9.125" style="26" hidden="1" customWidth="1"/>
    <col min="9697" max="9703" width="11.625" style="26" customWidth="1"/>
    <col min="9704" max="9704" width="2.125" style="26" customWidth="1"/>
    <col min="9705" max="9943" width="8.125" style="26" customWidth="1"/>
    <col min="9944" max="9944" width="42.625" style="26" customWidth="1"/>
    <col min="9945" max="9945" width="12.125" style="26" customWidth="1"/>
    <col min="9946" max="9948" width="11.625" style="26" customWidth="1"/>
    <col min="9949" max="9952" width="9.125" style="26" hidden="1" customWidth="1"/>
    <col min="9953" max="9959" width="11.625" style="26" customWidth="1"/>
    <col min="9960" max="9960" width="2.125" style="26" customWidth="1"/>
    <col min="9961" max="10199" width="8.125" style="26" customWidth="1"/>
    <col min="10200" max="10200" width="42.625" style="26" customWidth="1"/>
    <col min="10201" max="10201" width="12.125" style="26" customWidth="1"/>
    <col min="10202" max="10204" width="11.625" style="26" customWidth="1"/>
    <col min="10205" max="10208" width="9.125" style="26" hidden="1" customWidth="1"/>
    <col min="10209" max="10215" width="11.625" style="26" customWidth="1"/>
    <col min="10216" max="10216" width="2.125" style="26" customWidth="1"/>
    <col min="10217" max="10455" width="8.125" style="26" customWidth="1"/>
    <col min="10456" max="10456" width="42.625" style="26" customWidth="1"/>
    <col min="10457" max="10457" width="12.125" style="26" customWidth="1"/>
    <col min="10458" max="10460" width="11.625" style="26" customWidth="1"/>
    <col min="10461" max="10464" width="9.125" style="26" hidden="1" customWidth="1"/>
    <col min="10465" max="10471" width="11.625" style="26" customWidth="1"/>
    <col min="10472" max="10472" width="2.125" style="26" customWidth="1"/>
    <col min="10473" max="10711" width="8.125" style="26" customWidth="1"/>
    <col min="10712" max="10712" width="42.625" style="26" customWidth="1"/>
    <col min="10713" max="10713" width="12.125" style="26" customWidth="1"/>
    <col min="10714" max="10716" width="11.625" style="26" customWidth="1"/>
    <col min="10717" max="10720" width="9.125" style="26" hidden="1" customWidth="1"/>
    <col min="10721" max="10727" width="11.625" style="26" customWidth="1"/>
    <col min="10728" max="10728" width="2.125" style="26" customWidth="1"/>
    <col min="10729" max="10967" width="8.125" style="26" customWidth="1"/>
    <col min="10968" max="10968" width="42.625" style="26" customWidth="1"/>
    <col min="10969" max="10969" width="12.125" style="26" customWidth="1"/>
    <col min="10970" max="10972" width="11.625" style="26" customWidth="1"/>
    <col min="10973" max="10976" width="9.125" style="26" hidden="1" customWidth="1"/>
    <col min="10977" max="10983" width="11.625" style="26" customWidth="1"/>
    <col min="10984" max="10984" width="2.125" style="26" customWidth="1"/>
    <col min="10985" max="11223" width="8.125" style="26" customWidth="1"/>
    <col min="11224" max="11224" width="42.625" style="26" customWidth="1"/>
    <col min="11225" max="11225" width="12.125" style="26" customWidth="1"/>
    <col min="11226" max="11228" width="11.625" style="26" customWidth="1"/>
    <col min="11229" max="11232" width="9.125" style="26" hidden="1" customWidth="1"/>
    <col min="11233" max="11239" width="11.625" style="26" customWidth="1"/>
    <col min="11240" max="11240" width="2.125" style="26" customWidth="1"/>
    <col min="11241" max="11479" width="8.125" style="26" customWidth="1"/>
    <col min="11480" max="11480" width="42.625" style="26" customWidth="1"/>
    <col min="11481" max="11481" width="12.125" style="26" customWidth="1"/>
    <col min="11482" max="11484" width="11.625" style="26" customWidth="1"/>
    <col min="11485" max="11488" width="9.125" style="26" hidden="1" customWidth="1"/>
    <col min="11489" max="11495" width="11.625" style="26" customWidth="1"/>
    <col min="11496" max="11496" width="2.125" style="26" customWidth="1"/>
    <col min="11497" max="11735" width="8.125" style="26" customWidth="1"/>
    <col min="11736" max="11736" width="42.625" style="26" customWidth="1"/>
    <col min="11737" max="11737" width="12.125" style="26" customWidth="1"/>
    <col min="11738" max="11740" width="11.625" style="26" customWidth="1"/>
    <col min="11741" max="11744" width="9.125" style="26" hidden="1" customWidth="1"/>
    <col min="11745" max="11751" width="11.625" style="26" customWidth="1"/>
    <col min="11752" max="11752" width="2.125" style="26" customWidth="1"/>
    <col min="11753" max="11991" width="8.125" style="26" customWidth="1"/>
    <col min="11992" max="11992" width="42.625" style="26" customWidth="1"/>
    <col min="11993" max="11993" width="12.125" style="26" customWidth="1"/>
    <col min="11994" max="11996" width="11.625" style="26" customWidth="1"/>
    <col min="11997" max="12000" width="9.125" style="26" hidden="1" customWidth="1"/>
    <col min="12001" max="12007" width="11.625" style="26" customWidth="1"/>
    <col min="12008" max="12008" width="2.125" style="26" customWidth="1"/>
    <col min="12009" max="12247" width="8.125" style="26" customWidth="1"/>
    <col min="12248" max="12248" width="42.625" style="26" customWidth="1"/>
    <col min="12249" max="12249" width="12.125" style="26" customWidth="1"/>
    <col min="12250" max="12252" width="11.625" style="26" customWidth="1"/>
    <col min="12253" max="12256" width="9.125" style="26" hidden="1" customWidth="1"/>
    <col min="12257" max="12263" width="11.625" style="26" customWidth="1"/>
    <col min="12264" max="12264" width="2.125" style="26" customWidth="1"/>
    <col min="12265" max="12503" width="8.125" style="26" customWidth="1"/>
    <col min="12504" max="12504" width="42.625" style="26" customWidth="1"/>
    <col min="12505" max="12505" width="12.125" style="26" customWidth="1"/>
    <col min="12506" max="12508" width="11.625" style="26" customWidth="1"/>
    <col min="12509" max="12512" width="9.125" style="26" hidden="1" customWidth="1"/>
    <col min="12513" max="12519" width="11.625" style="26" customWidth="1"/>
    <col min="12520" max="12520" width="2.125" style="26" customWidth="1"/>
    <col min="12521" max="12759" width="8.125" style="26" customWidth="1"/>
    <col min="12760" max="12760" width="42.625" style="26" customWidth="1"/>
    <col min="12761" max="12761" width="12.125" style="26" customWidth="1"/>
    <col min="12762" max="12764" width="11.625" style="26" customWidth="1"/>
    <col min="12765" max="12768" width="9.125" style="26" hidden="1" customWidth="1"/>
    <col min="12769" max="12775" width="11.625" style="26" customWidth="1"/>
    <col min="12776" max="12776" width="2.125" style="26" customWidth="1"/>
    <col min="12777" max="13015" width="8.125" style="26" customWidth="1"/>
    <col min="13016" max="13016" width="42.625" style="26" customWidth="1"/>
    <col min="13017" max="13017" width="12.125" style="26" customWidth="1"/>
    <col min="13018" max="13020" width="11.625" style="26" customWidth="1"/>
    <col min="13021" max="13024" width="9.125" style="26" hidden="1" customWidth="1"/>
    <col min="13025" max="13031" width="11.625" style="26" customWidth="1"/>
    <col min="13032" max="13032" width="2.125" style="26" customWidth="1"/>
    <col min="13033" max="13271" width="8.125" style="26" customWidth="1"/>
    <col min="13272" max="13272" width="42.625" style="26" customWidth="1"/>
    <col min="13273" max="13273" width="12.125" style="26" customWidth="1"/>
    <col min="13274" max="13276" width="11.625" style="26" customWidth="1"/>
    <col min="13277" max="13280" width="9.125" style="26" hidden="1" customWidth="1"/>
    <col min="13281" max="13287" width="11.625" style="26" customWidth="1"/>
    <col min="13288" max="13288" width="2.125" style="26" customWidth="1"/>
    <col min="13289" max="13527" width="8.125" style="26" customWidth="1"/>
    <col min="13528" max="13528" width="42.625" style="26" customWidth="1"/>
    <col min="13529" max="13529" width="12.125" style="26" customWidth="1"/>
    <col min="13530" max="13532" width="11.625" style="26" customWidth="1"/>
    <col min="13533" max="13536" width="9.125" style="26" hidden="1" customWidth="1"/>
    <col min="13537" max="13543" width="11.625" style="26" customWidth="1"/>
    <col min="13544" max="13544" width="2.125" style="26" customWidth="1"/>
    <col min="13545" max="13783" width="8.125" style="26" customWidth="1"/>
    <col min="13784" max="13784" width="42.625" style="26" customWidth="1"/>
    <col min="13785" max="13785" width="12.125" style="26" customWidth="1"/>
    <col min="13786" max="13788" width="11.625" style="26" customWidth="1"/>
    <col min="13789" max="13792" width="9.125" style="26" hidden="1" customWidth="1"/>
    <col min="13793" max="13799" width="11.625" style="26" customWidth="1"/>
    <col min="13800" max="13800" width="2.125" style="26" customWidth="1"/>
    <col min="13801" max="14039" width="8.125" style="26" customWidth="1"/>
    <col min="14040" max="14040" width="42.625" style="26" customWidth="1"/>
    <col min="14041" max="14041" width="12.125" style="26" customWidth="1"/>
    <col min="14042" max="14044" width="11.625" style="26" customWidth="1"/>
    <col min="14045" max="14048" width="9.125" style="26" hidden="1" customWidth="1"/>
    <col min="14049" max="14055" width="11.625" style="26" customWidth="1"/>
    <col min="14056" max="14056" width="2.125" style="26" customWidth="1"/>
    <col min="14057" max="14295" width="8.125" style="26" customWidth="1"/>
    <col min="14296" max="14296" width="42.625" style="26" customWidth="1"/>
    <col min="14297" max="14297" width="12.125" style="26" customWidth="1"/>
    <col min="14298" max="14300" width="11.625" style="26" customWidth="1"/>
    <col min="14301" max="14304" width="9.125" style="26" hidden="1" customWidth="1"/>
    <col min="14305" max="14311" width="11.625" style="26" customWidth="1"/>
    <col min="14312" max="14312" width="2.125" style="26" customWidth="1"/>
    <col min="14313" max="14551" width="8.125" style="26" customWidth="1"/>
    <col min="14552" max="14552" width="42.625" style="26" customWidth="1"/>
    <col min="14553" max="14553" width="12.125" style="26" customWidth="1"/>
    <col min="14554" max="14556" width="11.625" style="26" customWidth="1"/>
    <col min="14557" max="14560" width="9.125" style="26" hidden="1" customWidth="1"/>
    <col min="14561" max="14567" width="11.625" style="26" customWidth="1"/>
    <col min="14568" max="14568" width="2.125" style="26" customWidth="1"/>
    <col min="14569" max="14807" width="8.125" style="26" customWidth="1"/>
    <col min="14808" max="14808" width="42.625" style="26" customWidth="1"/>
    <col min="14809" max="14809" width="12.125" style="26" customWidth="1"/>
    <col min="14810" max="14812" width="11.625" style="26" customWidth="1"/>
    <col min="14813" max="14816" width="9.125" style="26" hidden="1" customWidth="1"/>
    <col min="14817" max="14823" width="11.625" style="26" customWidth="1"/>
    <col min="14824" max="14824" width="2.125" style="26" customWidth="1"/>
    <col min="14825" max="15063" width="8.125" style="26" customWidth="1"/>
    <col min="15064" max="15064" width="42.625" style="26" customWidth="1"/>
    <col min="15065" max="15065" width="12.125" style="26" customWidth="1"/>
    <col min="15066" max="15068" width="11.625" style="26" customWidth="1"/>
    <col min="15069" max="15072" width="9.125" style="26" hidden="1" customWidth="1"/>
    <col min="15073" max="15079" width="11.625" style="26" customWidth="1"/>
    <col min="15080" max="15080" width="2.125" style="26" customWidth="1"/>
    <col min="15081" max="15319" width="8.125" style="26" customWidth="1"/>
    <col min="15320" max="15320" width="42.625" style="26" customWidth="1"/>
    <col min="15321" max="15321" width="12.125" style="26" customWidth="1"/>
    <col min="15322" max="15324" width="11.625" style="26" customWidth="1"/>
    <col min="15325" max="15328" width="9.125" style="26" hidden="1" customWidth="1"/>
    <col min="15329" max="15335" width="11.625" style="26" customWidth="1"/>
    <col min="15336" max="15336" width="2.125" style="26" customWidth="1"/>
    <col min="15337" max="15575" width="8.125" style="26" customWidth="1"/>
    <col min="15576" max="15576" width="42.625" style="26" customWidth="1"/>
    <col min="15577" max="15577" width="12.125" style="26" customWidth="1"/>
    <col min="15578" max="15580" width="11.625" style="26" customWidth="1"/>
    <col min="15581" max="15584" width="9.125" style="26" hidden="1" customWidth="1"/>
    <col min="15585" max="15591" width="11.625" style="26" customWidth="1"/>
    <col min="15592" max="15592" width="2.125" style="26" customWidth="1"/>
    <col min="15593" max="15831" width="8.125" style="26" customWidth="1"/>
    <col min="15832" max="15832" width="42.625" style="26" customWidth="1"/>
    <col min="15833" max="15833" width="12.125" style="26" customWidth="1"/>
    <col min="15834" max="15836" width="11.625" style="26" customWidth="1"/>
    <col min="15837" max="15840" width="9.125" style="26" hidden="1" customWidth="1"/>
    <col min="15841" max="15847" width="11.625" style="26" customWidth="1"/>
    <col min="15848" max="15848" width="2.125" style="26" customWidth="1"/>
    <col min="15849" max="16087" width="8.125" style="26" customWidth="1"/>
    <col min="16088" max="16088" width="42.625" style="26" customWidth="1"/>
    <col min="16089" max="16089" width="12.125" style="26" customWidth="1"/>
    <col min="16090" max="16092" width="11.625" style="26" customWidth="1"/>
    <col min="16093" max="16096" width="9.125" style="26" hidden="1" customWidth="1"/>
    <col min="16097" max="16103" width="11.625" style="26" customWidth="1"/>
    <col min="16104" max="16104" width="2.125" style="26" customWidth="1"/>
    <col min="16105" max="16368" width="8.125" style="26" customWidth="1"/>
    <col min="16369" max="16384" width="8.125" style="26"/>
  </cols>
  <sheetData>
    <row r="1" spans="1:20 16105:16368" ht="63" customHeight="1">
      <c r="A1" s="237" t="s">
        <v>600</v>
      </c>
      <c r="B1" s="237"/>
      <c r="H1" s="48"/>
      <c r="I1" s="48"/>
      <c r="J1" s="48"/>
      <c r="WUK1" s="40"/>
      <c r="WUL1" s="40"/>
      <c r="WUM1" s="40"/>
      <c r="WUN1" s="40"/>
      <c r="WUO1" s="40"/>
      <c r="WUP1" s="40"/>
      <c r="WUQ1" s="40"/>
      <c r="WUR1" s="40"/>
      <c r="WUS1" s="40"/>
      <c r="WUT1" s="40"/>
      <c r="WUU1" s="40"/>
      <c r="WUV1" s="40"/>
      <c r="WUW1" s="40"/>
      <c r="WUX1" s="40"/>
      <c r="WUY1" s="40"/>
      <c r="WUZ1" s="40"/>
      <c r="WVA1" s="40"/>
      <c r="WVB1" s="40"/>
      <c r="WVC1" s="40"/>
      <c r="WVD1" s="40"/>
      <c r="WVE1" s="40"/>
      <c r="WVF1" s="40"/>
      <c r="WVG1" s="40"/>
      <c r="WVH1" s="40"/>
      <c r="WVI1" s="40"/>
      <c r="WVJ1" s="40"/>
      <c r="WVK1" s="40"/>
      <c r="WVL1" s="40"/>
      <c r="WVM1" s="40"/>
      <c r="WVN1" s="40"/>
      <c r="WVO1" s="40"/>
      <c r="WVP1" s="40"/>
      <c r="WVQ1" s="40"/>
      <c r="WVR1" s="40"/>
      <c r="WVS1" s="40"/>
      <c r="WVT1" s="40"/>
      <c r="WVU1" s="40"/>
      <c r="WVV1" s="40"/>
      <c r="WVW1" s="40"/>
      <c r="WVX1" s="40"/>
      <c r="WVY1" s="40"/>
      <c r="WVZ1" s="40"/>
      <c r="WWA1" s="40"/>
      <c r="WWB1" s="40"/>
      <c r="WWC1" s="40"/>
      <c r="WWD1" s="40"/>
      <c r="WWE1" s="40"/>
      <c r="WWF1" s="40"/>
      <c r="WWG1" s="40"/>
      <c r="WWH1" s="40"/>
      <c r="WWI1" s="40"/>
      <c r="WWJ1" s="40"/>
      <c r="WWK1" s="40"/>
      <c r="WWL1" s="40"/>
      <c r="WWM1" s="40"/>
      <c r="WWN1" s="40"/>
      <c r="WWO1" s="40"/>
      <c r="WWP1" s="40"/>
      <c r="WWQ1" s="40"/>
      <c r="WWR1" s="40"/>
      <c r="WWS1" s="40"/>
      <c r="WWT1" s="40"/>
      <c r="WWU1" s="40"/>
      <c r="WWV1" s="40"/>
      <c r="WWW1" s="40"/>
      <c r="WWX1" s="40"/>
      <c r="WWY1" s="40"/>
      <c r="WWZ1" s="40"/>
      <c r="WXA1" s="40"/>
      <c r="WXB1" s="40"/>
      <c r="WXC1" s="40"/>
      <c r="WXD1" s="40"/>
      <c r="WXE1" s="40"/>
      <c r="WXF1" s="40"/>
      <c r="WXG1" s="40"/>
      <c r="WXH1" s="40"/>
      <c r="WXI1" s="40"/>
      <c r="WXJ1" s="40"/>
      <c r="WXK1" s="40"/>
      <c r="WXL1" s="40"/>
      <c r="WXM1" s="40"/>
      <c r="WXN1" s="40"/>
      <c r="WXO1" s="40"/>
      <c r="WXP1" s="40"/>
      <c r="WXQ1" s="40"/>
      <c r="WXR1" s="40"/>
      <c r="WXS1" s="40"/>
      <c r="WXT1" s="40"/>
      <c r="WXU1" s="40"/>
      <c r="WXV1" s="40"/>
      <c r="WXW1" s="40"/>
      <c r="WXX1" s="40"/>
      <c r="WXY1" s="40"/>
      <c r="WXZ1" s="40"/>
      <c r="WYA1" s="40"/>
      <c r="WYB1" s="40"/>
      <c r="WYC1" s="40"/>
      <c r="WYD1" s="40"/>
      <c r="WYE1" s="40"/>
      <c r="WYF1" s="40"/>
      <c r="WYG1" s="40"/>
      <c r="WYH1" s="40"/>
      <c r="WYI1" s="40"/>
      <c r="WYJ1" s="40"/>
      <c r="WYK1" s="40"/>
      <c r="WYL1" s="40"/>
      <c r="WYM1" s="40"/>
      <c r="WYN1" s="40"/>
      <c r="WYO1" s="40"/>
      <c r="WYP1" s="40"/>
      <c r="WYQ1" s="40"/>
      <c r="WYR1" s="40"/>
      <c r="WYS1" s="40"/>
      <c r="WYT1" s="40"/>
      <c r="WYU1" s="40"/>
      <c r="WYV1" s="40"/>
      <c r="WYW1" s="40"/>
      <c r="WYX1" s="40"/>
      <c r="WYY1" s="40"/>
      <c r="WYZ1" s="40"/>
      <c r="WZA1" s="40"/>
      <c r="WZB1" s="40"/>
      <c r="WZC1" s="40"/>
      <c r="WZD1" s="40"/>
      <c r="WZE1" s="40"/>
      <c r="WZF1" s="40"/>
      <c r="WZG1" s="40"/>
      <c r="WZH1" s="40"/>
      <c r="WZI1" s="40"/>
      <c r="WZJ1" s="40"/>
      <c r="WZK1" s="40"/>
      <c r="WZL1" s="40"/>
      <c r="WZM1" s="40"/>
      <c r="WZN1" s="40"/>
      <c r="WZO1" s="40"/>
      <c r="WZP1" s="40"/>
      <c r="WZQ1" s="40"/>
      <c r="WZR1" s="40"/>
      <c r="WZS1" s="40"/>
      <c r="WZT1" s="40"/>
      <c r="WZU1" s="40"/>
      <c r="WZV1" s="40"/>
      <c r="WZW1" s="40"/>
      <c r="WZX1" s="40"/>
      <c r="WZY1" s="40"/>
      <c r="WZZ1" s="40"/>
      <c r="XAA1" s="40"/>
      <c r="XAB1" s="40"/>
      <c r="XAC1" s="40"/>
      <c r="XAD1" s="40"/>
      <c r="XAE1" s="40"/>
      <c r="XAF1" s="40"/>
      <c r="XAG1" s="40"/>
      <c r="XAH1" s="40"/>
      <c r="XAI1" s="40"/>
      <c r="XAJ1" s="40"/>
      <c r="XAK1" s="40"/>
      <c r="XAL1" s="40"/>
      <c r="XAM1" s="40"/>
      <c r="XAN1" s="40"/>
      <c r="XAO1" s="40"/>
      <c r="XAP1" s="40"/>
      <c r="XAQ1" s="40"/>
      <c r="XAR1" s="40"/>
      <c r="XAS1" s="40"/>
      <c r="XAT1" s="40"/>
      <c r="XAU1" s="40"/>
      <c r="XAV1" s="40"/>
      <c r="XAW1" s="40"/>
      <c r="XAX1" s="40"/>
      <c r="XAY1" s="40"/>
      <c r="XAZ1" s="40"/>
      <c r="XBA1" s="40"/>
      <c r="XBB1" s="40"/>
      <c r="XBC1" s="40"/>
      <c r="XBD1" s="40"/>
      <c r="XBE1" s="40"/>
      <c r="XBF1" s="40"/>
      <c r="XBG1" s="40"/>
      <c r="XBH1" s="40"/>
      <c r="XBI1" s="40"/>
      <c r="XBJ1" s="40"/>
      <c r="XBK1" s="40"/>
      <c r="XBL1" s="40"/>
      <c r="XBM1" s="40"/>
      <c r="XBN1" s="40"/>
      <c r="XBO1" s="40"/>
      <c r="XBP1" s="40"/>
      <c r="XBQ1" s="40"/>
      <c r="XBR1" s="40"/>
      <c r="XBS1" s="40"/>
      <c r="XBT1" s="40"/>
      <c r="XBU1" s="40"/>
      <c r="XBV1" s="40"/>
      <c r="XBW1" s="40"/>
      <c r="XBX1" s="40"/>
      <c r="XBY1" s="40"/>
      <c r="XBZ1" s="40"/>
      <c r="XCA1" s="40"/>
      <c r="XCB1" s="40"/>
      <c r="XCC1" s="40"/>
      <c r="XCD1" s="40"/>
      <c r="XCE1" s="40"/>
      <c r="XCF1" s="40"/>
      <c r="XCG1" s="40"/>
      <c r="XCH1" s="40"/>
      <c r="XCI1" s="40"/>
      <c r="XCJ1" s="40"/>
      <c r="XCK1" s="40"/>
      <c r="XCL1" s="40"/>
      <c r="XCM1" s="40"/>
      <c r="XCN1" s="40"/>
      <c r="XCO1" s="40"/>
      <c r="XCP1" s="40"/>
      <c r="XCQ1" s="40"/>
      <c r="XCR1" s="40"/>
      <c r="XCS1" s="40"/>
      <c r="XCT1" s="40"/>
      <c r="XCU1" s="40"/>
      <c r="XCV1" s="40"/>
      <c r="XCW1" s="40"/>
      <c r="XCX1" s="40"/>
      <c r="XCY1" s="40"/>
      <c r="XCZ1" s="40"/>
      <c r="XDA1" s="40"/>
      <c r="XDB1" s="40"/>
      <c r="XDC1" s="40"/>
      <c r="XDD1" s="40"/>
      <c r="XDE1" s="40"/>
      <c r="XDF1" s="40"/>
      <c r="XDG1" s="40"/>
      <c r="XDH1" s="40"/>
      <c r="XDI1" s="40"/>
      <c r="XDJ1" s="40"/>
      <c r="XDK1" s="40"/>
      <c r="XDL1" s="40"/>
      <c r="XDM1" s="40"/>
      <c r="XDN1" s="40"/>
      <c r="XDO1" s="40"/>
      <c r="XDP1" s="40"/>
      <c r="XDQ1" s="40"/>
      <c r="XDR1" s="40"/>
      <c r="XDS1" s="40"/>
      <c r="XDT1" s="40"/>
      <c r="XDU1" s="40"/>
      <c r="XDV1" s="40"/>
      <c r="XDW1" s="40"/>
      <c r="XDX1" s="40"/>
      <c r="XDY1" s="40"/>
      <c r="XDZ1" s="40"/>
      <c r="XEA1" s="40"/>
      <c r="XEB1" s="40"/>
      <c r="XEC1" s="40"/>
      <c r="XED1" s="40"/>
      <c r="XEE1" s="40"/>
      <c r="XEF1" s="40"/>
      <c r="XEG1" s="40"/>
      <c r="XEH1" s="40"/>
      <c r="XEI1" s="40"/>
      <c r="XEJ1" s="40"/>
      <c r="XEK1" s="40"/>
      <c r="XEL1" s="40"/>
      <c r="XEM1" s="40"/>
      <c r="XEN1" s="40"/>
    </row>
    <row r="2" spans="1:20 16105:16368" ht="28.5" customHeight="1"/>
    <row r="3" spans="1:20 16105:16368" ht="36" customHeight="1">
      <c r="A3" s="29"/>
      <c r="B3" s="29"/>
      <c r="D3" s="29"/>
      <c r="F3" s="30"/>
      <c r="K3" s="29"/>
      <c r="L3" s="30"/>
      <c r="M3" s="29"/>
      <c r="Q3" s="30" t="s">
        <v>5</v>
      </c>
      <c r="T3" s="30" t="s">
        <v>5</v>
      </c>
    </row>
    <row r="4" spans="1:20 16105:16368" s="34" customFormat="1" ht="36" customHeight="1">
      <c r="A4" s="49"/>
      <c r="B4" s="59"/>
      <c r="C4" s="233" t="s">
        <v>14</v>
      </c>
      <c r="D4" s="230"/>
      <c r="E4" s="234"/>
      <c r="F4" s="233" t="s">
        <v>15</v>
      </c>
      <c r="G4" s="230"/>
      <c r="H4" s="234"/>
      <c r="I4" s="233" t="s">
        <v>16</v>
      </c>
      <c r="J4" s="230"/>
      <c r="K4" s="234"/>
      <c r="L4" s="233" t="s">
        <v>17</v>
      </c>
      <c r="M4" s="230"/>
      <c r="N4" s="234"/>
      <c r="O4" s="229" t="s">
        <v>18</v>
      </c>
      <c r="P4" s="230"/>
      <c r="Q4" s="230"/>
      <c r="R4" s="229" t="s">
        <v>18</v>
      </c>
      <c r="S4" s="230"/>
      <c r="T4" s="231"/>
      <c r="WUK4" s="26"/>
      <c r="WUL4" s="26"/>
      <c r="WUM4" s="26"/>
      <c r="WUN4" s="26"/>
      <c r="WUO4" s="26"/>
      <c r="WUP4" s="26"/>
      <c r="WUQ4" s="26"/>
      <c r="WUR4" s="26"/>
      <c r="WUS4" s="26"/>
      <c r="WUT4" s="26"/>
      <c r="WUU4" s="26"/>
      <c r="WUV4" s="26"/>
      <c r="WUW4" s="26"/>
      <c r="WUX4" s="26"/>
      <c r="WUY4" s="26"/>
      <c r="WUZ4" s="26"/>
      <c r="WVA4" s="26"/>
      <c r="WVB4" s="26"/>
      <c r="WVC4" s="26"/>
      <c r="WVD4" s="26"/>
      <c r="WVE4" s="26"/>
      <c r="WVF4" s="26"/>
      <c r="WVG4" s="26"/>
      <c r="WVH4" s="26"/>
      <c r="WVI4" s="26"/>
      <c r="WVJ4" s="26"/>
      <c r="WVK4" s="26"/>
      <c r="WVL4" s="26"/>
      <c r="WVM4" s="26"/>
      <c r="WVN4" s="26"/>
      <c r="WVO4" s="26"/>
      <c r="WVP4" s="26"/>
      <c r="WVQ4" s="26"/>
      <c r="WVR4" s="26"/>
      <c r="WVS4" s="26"/>
      <c r="WVT4" s="26"/>
      <c r="WVU4" s="26"/>
      <c r="WVV4" s="26"/>
      <c r="WVW4" s="26"/>
      <c r="WVX4" s="26"/>
      <c r="WVY4" s="26"/>
      <c r="WVZ4" s="26"/>
      <c r="WWA4" s="26"/>
      <c r="WWB4" s="26"/>
      <c r="WWC4" s="26"/>
      <c r="WWD4" s="26"/>
      <c r="WWE4" s="26"/>
      <c r="WWF4" s="26"/>
      <c r="WWG4" s="26"/>
      <c r="WWH4" s="26"/>
      <c r="WWI4" s="26"/>
      <c r="WWJ4" s="26"/>
      <c r="WWK4" s="26"/>
      <c r="WWL4" s="26"/>
      <c r="WWM4" s="26"/>
      <c r="WWN4" s="26"/>
      <c r="WWO4" s="26"/>
      <c r="WWP4" s="26"/>
      <c r="WWQ4" s="26"/>
      <c r="WWR4" s="26"/>
      <c r="WWS4" s="26"/>
      <c r="WWT4" s="26"/>
      <c r="WWU4" s="26"/>
      <c r="WWV4" s="26"/>
      <c r="WWW4" s="26"/>
      <c r="WWX4" s="26"/>
      <c r="WWY4" s="26"/>
      <c r="WWZ4" s="26"/>
      <c r="WXA4" s="26"/>
      <c r="WXB4" s="26"/>
      <c r="WXC4" s="26"/>
      <c r="WXD4" s="26"/>
      <c r="WXE4" s="26"/>
      <c r="WXF4" s="26"/>
      <c r="WXG4" s="26"/>
      <c r="WXH4" s="26"/>
      <c r="WXI4" s="26"/>
      <c r="WXJ4" s="26"/>
      <c r="WXK4" s="26"/>
      <c r="WXL4" s="26"/>
      <c r="WXM4" s="26"/>
      <c r="WXN4" s="26"/>
      <c r="WXO4" s="26"/>
      <c r="WXP4" s="26"/>
      <c r="WXQ4" s="26"/>
      <c r="WXR4" s="26"/>
      <c r="WXS4" s="26"/>
      <c r="WXT4" s="26"/>
      <c r="WXU4" s="26"/>
      <c r="WXV4" s="26"/>
      <c r="WXW4" s="26"/>
      <c r="WXX4" s="26"/>
      <c r="WXY4" s="26"/>
      <c r="WXZ4" s="26"/>
      <c r="WYA4" s="26"/>
      <c r="WYB4" s="26"/>
      <c r="WYC4" s="26"/>
      <c r="WYD4" s="26"/>
      <c r="WYE4" s="26"/>
      <c r="WYF4" s="26"/>
      <c r="WYG4" s="26"/>
      <c r="WYH4" s="26"/>
      <c r="WYI4" s="26"/>
      <c r="WYJ4" s="26"/>
      <c r="WYK4" s="26"/>
      <c r="WYL4" s="26"/>
      <c r="WYM4" s="26"/>
      <c r="WYN4" s="26"/>
      <c r="WYO4" s="26"/>
      <c r="WYP4" s="26"/>
      <c r="WYQ4" s="26"/>
      <c r="WYR4" s="26"/>
      <c r="WYS4" s="26"/>
      <c r="WYT4" s="26"/>
      <c r="WYU4" s="26"/>
      <c r="WYV4" s="26"/>
      <c r="WYW4" s="26"/>
      <c r="WYX4" s="26"/>
      <c r="WYY4" s="26"/>
      <c r="WYZ4" s="26"/>
      <c r="WZA4" s="26"/>
      <c r="WZB4" s="26"/>
      <c r="WZC4" s="26"/>
      <c r="WZD4" s="26"/>
      <c r="WZE4" s="26"/>
      <c r="WZF4" s="26"/>
      <c r="WZG4" s="26"/>
      <c r="WZH4" s="26"/>
      <c r="WZI4" s="26"/>
      <c r="WZJ4" s="26"/>
      <c r="WZK4" s="26"/>
      <c r="WZL4" s="26"/>
      <c r="WZM4" s="26"/>
      <c r="WZN4" s="26"/>
      <c r="WZO4" s="26"/>
      <c r="WZP4" s="26"/>
      <c r="WZQ4" s="26"/>
      <c r="WZR4" s="26"/>
      <c r="WZS4" s="26"/>
      <c r="WZT4" s="26"/>
      <c r="WZU4" s="26"/>
      <c r="WZV4" s="26"/>
      <c r="WZW4" s="26"/>
      <c r="WZX4" s="26"/>
      <c r="WZY4" s="26"/>
      <c r="WZZ4" s="26"/>
      <c r="XAA4" s="26"/>
      <c r="XAB4" s="26"/>
      <c r="XAC4" s="26"/>
      <c r="XAD4" s="26"/>
      <c r="XAE4" s="26"/>
      <c r="XAF4" s="26"/>
      <c r="XAG4" s="26"/>
      <c r="XAH4" s="26"/>
      <c r="XAI4" s="26"/>
      <c r="XAJ4" s="26"/>
      <c r="XAK4" s="26"/>
      <c r="XAL4" s="26"/>
      <c r="XAM4" s="26"/>
      <c r="XAN4" s="26"/>
      <c r="XAO4" s="26"/>
      <c r="XAP4" s="26"/>
      <c r="XAQ4" s="26"/>
      <c r="XAR4" s="26"/>
      <c r="XAS4" s="26"/>
      <c r="XAT4" s="26"/>
      <c r="XAU4" s="26"/>
      <c r="XAV4" s="26"/>
      <c r="XAW4" s="26"/>
      <c r="XAX4" s="26"/>
      <c r="XAY4" s="26"/>
      <c r="XAZ4" s="26"/>
      <c r="XBA4" s="26"/>
      <c r="XBB4" s="26"/>
      <c r="XBC4" s="26"/>
      <c r="XBD4" s="26"/>
      <c r="XBE4" s="26"/>
      <c r="XBF4" s="26"/>
      <c r="XBG4" s="26"/>
      <c r="XBH4" s="26"/>
      <c r="XBI4" s="26"/>
      <c r="XBJ4" s="26"/>
      <c r="XBK4" s="26"/>
      <c r="XBL4" s="26"/>
      <c r="XBM4" s="26"/>
      <c r="XBN4" s="26"/>
      <c r="XBO4" s="26"/>
      <c r="XBP4" s="26"/>
      <c r="XBQ4" s="26"/>
      <c r="XBR4" s="26"/>
      <c r="XBS4" s="26"/>
      <c r="XBT4" s="26"/>
      <c r="XBU4" s="26"/>
      <c r="XBV4" s="26"/>
      <c r="XBW4" s="26"/>
      <c r="XBX4" s="26"/>
      <c r="XBY4" s="26"/>
      <c r="XBZ4" s="26"/>
      <c r="XCA4" s="26"/>
      <c r="XCB4" s="26"/>
      <c r="XCC4" s="26"/>
      <c r="XCD4" s="26"/>
      <c r="XCE4" s="26"/>
      <c r="XCF4" s="26"/>
      <c r="XCG4" s="26"/>
      <c r="XCH4" s="26"/>
      <c r="XCI4" s="26"/>
      <c r="XCJ4" s="26"/>
      <c r="XCK4" s="26"/>
      <c r="XCL4" s="26"/>
      <c r="XCM4" s="26"/>
      <c r="XCN4" s="26"/>
      <c r="XCO4" s="26"/>
      <c r="XCP4" s="26"/>
      <c r="XCQ4" s="26"/>
      <c r="XCR4" s="26"/>
      <c r="XCS4" s="26"/>
      <c r="XCT4" s="26"/>
      <c r="XCU4" s="26"/>
      <c r="XCV4" s="26"/>
      <c r="XCW4" s="26"/>
      <c r="XCX4" s="26"/>
      <c r="XCY4" s="26"/>
      <c r="XCZ4" s="26"/>
      <c r="XDA4" s="26"/>
      <c r="XDB4" s="26"/>
      <c r="XDC4" s="26"/>
      <c r="XDD4" s="26"/>
      <c r="XDE4" s="26"/>
      <c r="XDF4" s="26"/>
      <c r="XDG4" s="26"/>
      <c r="XDH4" s="26"/>
      <c r="XDI4" s="26"/>
      <c r="XDJ4" s="26"/>
      <c r="XDK4" s="26"/>
      <c r="XDL4" s="26"/>
      <c r="XDM4" s="26"/>
      <c r="XDN4" s="26"/>
      <c r="XDO4" s="26"/>
      <c r="XDP4" s="26"/>
      <c r="XDQ4" s="26"/>
      <c r="XDR4" s="26"/>
      <c r="XDS4" s="26"/>
      <c r="XDT4" s="26"/>
      <c r="XDU4" s="26"/>
      <c r="XDV4" s="26"/>
      <c r="XDW4" s="26"/>
      <c r="XDX4" s="26"/>
      <c r="XDY4" s="26"/>
      <c r="XDZ4" s="26"/>
      <c r="XEA4" s="26"/>
      <c r="XEB4" s="26"/>
      <c r="XEC4" s="26"/>
      <c r="XED4" s="26"/>
      <c r="XEE4" s="26"/>
      <c r="XEF4" s="26"/>
      <c r="XEG4" s="26"/>
      <c r="XEH4" s="26"/>
      <c r="XEI4" s="26"/>
      <c r="XEJ4" s="26"/>
      <c r="XEK4" s="26"/>
      <c r="XEL4" s="26"/>
      <c r="XEM4" s="26"/>
      <c r="XEN4" s="26"/>
    </row>
    <row r="5" spans="1:20 16105:16368" s="38" customFormat="1" ht="36" customHeight="1">
      <c r="A5" s="55"/>
      <c r="B5" s="60"/>
      <c r="C5" s="36" t="s">
        <v>145</v>
      </c>
      <c r="D5" s="36" t="s">
        <v>149</v>
      </c>
      <c r="E5" s="36" t="s">
        <v>150</v>
      </c>
      <c r="F5" s="36" t="s">
        <v>145</v>
      </c>
      <c r="G5" s="36" t="s">
        <v>149</v>
      </c>
      <c r="H5" s="36" t="s">
        <v>150</v>
      </c>
      <c r="I5" s="36" t="s">
        <v>145</v>
      </c>
      <c r="J5" s="36" t="s">
        <v>149</v>
      </c>
      <c r="K5" s="36" t="s">
        <v>150</v>
      </c>
      <c r="L5" s="36" t="s">
        <v>145</v>
      </c>
      <c r="M5" s="36" t="s">
        <v>149</v>
      </c>
      <c r="N5" s="36" t="s">
        <v>150</v>
      </c>
      <c r="O5" s="36" t="s">
        <v>145</v>
      </c>
      <c r="P5" s="36" t="s">
        <v>149</v>
      </c>
      <c r="Q5" s="196" t="s">
        <v>150</v>
      </c>
      <c r="R5" s="36" t="s">
        <v>145</v>
      </c>
      <c r="S5" s="36" t="s">
        <v>149</v>
      </c>
      <c r="T5" s="37" t="s">
        <v>150</v>
      </c>
      <c r="WUK5" s="26"/>
      <c r="WUL5" s="26"/>
      <c r="WUM5" s="26"/>
      <c r="WUN5" s="26"/>
      <c r="WUO5" s="26"/>
      <c r="WUP5" s="26"/>
      <c r="WUQ5" s="26"/>
      <c r="WUR5" s="26"/>
      <c r="WUS5" s="26"/>
      <c r="WUT5" s="26"/>
      <c r="WUU5" s="26"/>
      <c r="WUV5" s="26"/>
      <c r="WUW5" s="26"/>
      <c r="WUX5" s="26"/>
      <c r="WUY5" s="26"/>
      <c r="WUZ5" s="26"/>
      <c r="WVA5" s="26"/>
      <c r="WVB5" s="26"/>
      <c r="WVC5" s="26"/>
      <c r="WVD5" s="26"/>
      <c r="WVE5" s="26"/>
      <c r="WVF5" s="26"/>
      <c r="WVG5" s="26"/>
      <c r="WVH5" s="26"/>
      <c r="WVI5" s="26"/>
      <c r="WVJ5" s="26"/>
      <c r="WVK5" s="26"/>
      <c r="WVL5" s="26"/>
      <c r="WVM5" s="26"/>
      <c r="WVN5" s="26"/>
      <c r="WVO5" s="26"/>
      <c r="WVP5" s="26"/>
      <c r="WVQ5" s="26"/>
      <c r="WVR5" s="26"/>
      <c r="WVS5" s="26"/>
      <c r="WVT5" s="26"/>
      <c r="WVU5" s="26"/>
      <c r="WVV5" s="26"/>
      <c r="WVW5" s="26"/>
      <c r="WVX5" s="26"/>
      <c r="WVY5" s="26"/>
      <c r="WVZ5" s="26"/>
      <c r="WWA5" s="26"/>
      <c r="WWB5" s="26"/>
      <c r="WWC5" s="26"/>
      <c r="WWD5" s="26"/>
      <c r="WWE5" s="26"/>
      <c r="WWF5" s="26"/>
      <c r="WWG5" s="26"/>
      <c r="WWH5" s="26"/>
      <c r="WWI5" s="26"/>
      <c r="WWJ5" s="26"/>
      <c r="WWK5" s="26"/>
      <c r="WWL5" s="26"/>
      <c r="WWM5" s="26"/>
      <c r="WWN5" s="26"/>
      <c r="WWO5" s="26"/>
      <c r="WWP5" s="26"/>
      <c r="WWQ5" s="26"/>
      <c r="WWR5" s="26"/>
      <c r="WWS5" s="26"/>
      <c r="WWT5" s="26"/>
      <c r="WWU5" s="26"/>
      <c r="WWV5" s="26"/>
      <c r="WWW5" s="26"/>
      <c r="WWX5" s="26"/>
      <c r="WWY5" s="26"/>
      <c r="WWZ5" s="26"/>
      <c r="WXA5" s="26"/>
      <c r="WXB5" s="26"/>
      <c r="WXC5" s="26"/>
      <c r="WXD5" s="26"/>
      <c r="WXE5" s="26"/>
      <c r="WXF5" s="26"/>
      <c r="WXG5" s="26"/>
      <c r="WXH5" s="26"/>
      <c r="WXI5" s="26"/>
      <c r="WXJ5" s="26"/>
      <c r="WXK5" s="26"/>
      <c r="WXL5" s="26"/>
      <c r="WXM5" s="26"/>
      <c r="WXN5" s="26"/>
      <c r="WXO5" s="26"/>
      <c r="WXP5" s="26"/>
      <c r="WXQ5" s="26"/>
      <c r="WXR5" s="26"/>
      <c r="WXS5" s="26"/>
      <c r="WXT5" s="26"/>
      <c r="WXU5" s="26"/>
      <c r="WXV5" s="26"/>
      <c r="WXW5" s="26"/>
      <c r="WXX5" s="26"/>
      <c r="WXY5" s="26"/>
      <c r="WXZ5" s="26"/>
      <c r="WYA5" s="26"/>
      <c r="WYB5" s="26"/>
      <c r="WYC5" s="26"/>
      <c r="WYD5" s="26"/>
      <c r="WYE5" s="26"/>
      <c r="WYF5" s="26"/>
      <c r="WYG5" s="26"/>
      <c r="WYH5" s="26"/>
      <c r="WYI5" s="26"/>
      <c r="WYJ5" s="26"/>
      <c r="WYK5" s="26"/>
      <c r="WYL5" s="26"/>
      <c r="WYM5" s="26"/>
      <c r="WYN5" s="26"/>
      <c r="WYO5" s="26"/>
      <c r="WYP5" s="26"/>
      <c r="WYQ5" s="26"/>
      <c r="WYR5" s="26"/>
      <c r="WYS5" s="26"/>
      <c r="WYT5" s="26"/>
      <c r="WYU5" s="26"/>
      <c r="WYV5" s="26"/>
      <c r="WYW5" s="26"/>
      <c r="WYX5" s="26"/>
      <c r="WYY5" s="26"/>
      <c r="WYZ5" s="26"/>
      <c r="WZA5" s="26"/>
      <c r="WZB5" s="26"/>
      <c r="WZC5" s="26"/>
      <c r="WZD5" s="26"/>
      <c r="WZE5" s="26"/>
      <c r="WZF5" s="26"/>
      <c r="WZG5" s="26"/>
      <c r="WZH5" s="26"/>
      <c r="WZI5" s="26"/>
      <c r="WZJ5" s="26"/>
      <c r="WZK5" s="26"/>
      <c r="WZL5" s="26"/>
      <c r="WZM5" s="26"/>
      <c r="WZN5" s="26"/>
      <c r="WZO5" s="26"/>
      <c r="WZP5" s="26"/>
      <c r="WZQ5" s="26"/>
      <c r="WZR5" s="26"/>
      <c r="WZS5" s="26"/>
      <c r="WZT5" s="26"/>
      <c r="WZU5" s="26"/>
      <c r="WZV5" s="26"/>
      <c r="WZW5" s="26"/>
      <c r="WZX5" s="26"/>
      <c r="WZY5" s="26"/>
      <c r="WZZ5" s="26"/>
      <c r="XAA5" s="26"/>
      <c r="XAB5" s="26"/>
      <c r="XAC5" s="26"/>
      <c r="XAD5" s="26"/>
      <c r="XAE5" s="26"/>
      <c r="XAF5" s="26"/>
      <c r="XAG5" s="26"/>
      <c r="XAH5" s="26"/>
      <c r="XAI5" s="26"/>
      <c r="XAJ5" s="26"/>
      <c r="XAK5" s="26"/>
      <c r="XAL5" s="26"/>
      <c r="XAM5" s="26"/>
      <c r="XAN5" s="26"/>
      <c r="XAO5" s="26"/>
      <c r="XAP5" s="26"/>
      <c r="XAQ5" s="26"/>
      <c r="XAR5" s="26"/>
      <c r="XAS5" s="26"/>
      <c r="XAT5" s="26"/>
      <c r="XAU5" s="26"/>
      <c r="XAV5" s="26"/>
      <c r="XAW5" s="26"/>
      <c r="XAX5" s="26"/>
      <c r="XAY5" s="26"/>
      <c r="XAZ5" s="26"/>
      <c r="XBA5" s="26"/>
      <c r="XBB5" s="26"/>
      <c r="XBC5" s="26"/>
      <c r="XBD5" s="26"/>
      <c r="XBE5" s="26"/>
      <c r="XBF5" s="26"/>
      <c r="XBG5" s="26"/>
      <c r="XBH5" s="26"/>
      <c r="XBI5" s="26"/>
      <c r="XBJ5" s="26"/>
      <c r="XBK5" s="26"/>
      <c r="XBL5" s="26"/>
      <c r="XBM5" s="26"/>
      <c r="XBN5" s="26"/>
      <c r="XBO5" s="26"/>
      <c r="XBP5" s="26"/>
      <c r="XBQ5" s="26"/>
      <c r="XBR5" s="26"/>
      <c r="XBS5" s="26"/>
      <c r="XBT5" s="26"/>
      <c r="XBU5" s="26"/>
      <c r="XBV5" s="26"/>
      <c r="XBW5" s="26"/>
      <c r="XBX5" s="26"/>
      <c r="XBY5" s="26"/>
      <c r="XBZ5" s="26"/>
      <c r="XCA5" s="26"/>
      <c r="XCB5" s="26"/>
      <c r="XCC5" s="26"/>
      <c r="XCD5" s="26"/>
      <c r="XCE5" s="26"/>
      <c r="XCF5" s="26"/>
      <c r="XCG5" s="26"/>
      <c r="XCH5" s="26"/>
      <c r="XCI5" s="26"/>
      <c r="XCJ5" s="26"/>
      <c r="XCK5" s="26"/>
      <c r="XCL5" s="26"/>
      <c r="XCM5" s="26"/>
      <c r="XCN5" s="26"/>
      <c r="XCO5" s="26"/>
      <c r="XCP5" s="26"/>
      <c r="XCQ5" s="26"/>
      <c r="XCR5" s="26"/>
      <c r="XCS5" s="26"/>
      <c r="XCT5" s="26"/>
      <c r="XCU5" s="26"/>
      <c r="XCV5" s="26"/>
      <c r="XCW5" s="26"/>
      <c r="XCX5" s="26"/>
      <c r="XCY5" s="26"/>
      <c r="XCZ5" s="26"/>
      <c r="XDA5" s="26"/>
      <c r="XDB5" s="26"/>
      <c r="XDC5" s="26"/>
      <c r="XDD5" s="26"/>
      <c r="XDE5" s="26"/>
      <c r="XDF5" s="26"/>
      <c r="XDG5" s="26"/>
      <c r="XDH5" s="26"/>
      <c r="XDI5" s="26"/>
      <c r="XDJ5" s="26"/>
      <c r="XDK5" s="26"/>
      <c r="XDL5" s="26"/>
      <c r="XDM5" s="26"/>
      <c r="XDN5" s="26"/>
      <c r="XDO5" s="26"/>
      <c r="XDP5" s="26"/>
      <c r="XDQ5" s="26"/>
      <c r="XDR5" s="26"/>
      <c r="XDS5" s="26"/>
      <c r="XDT5" s="26"/>
      <c r="XDU5" s="26"/>
      <c r="XDV5" s="26"/>
      <c r="XDW5" s="26"/>
      <c r="XDX5" s="26"/>
      <c r="XDY5" s="26"/>
      <c r="XDZ5" s="26"/>
      <c r="XEA5" s="26"/>
      <c r="XEB5" s="26"/>
      <c r="XEC5" s="26"/>
      <c r="XED5" s="26"/>
      <c r="XEE5" s="26"/>
      <c r="XEF5" s="26"/>
      <c r="XEG5" s="26"/>
      <c r="XEH5" s="26"/>
      <c r="XEI5" s="26"/>
      <c r="XEJ5" s="26"/>
      <c r="XEK5" s="26"/>
      <c r="XEL5" s="26"/>
      <c r="XEM5" s="26"/>
      <c r="XEN5" s="26"/>
    </row>
    <row r="6" spans="1:20 16105:16368" ht="63" customHeight="1">
      <c r="A6" s="241" t="s">
        <v>192</v>
      </c>
      <c r="B6" s="211" t="s">
        <v>197</v>
      </c>
      <c r="C6" s="178">
        <v>10922</v>
      </c>
      <c r="D6" s="178">
        <f t="shared" ref="D6:D16" si="0">+E6-C6</f>
        <v>25214</v>
      </c>
      <c r="E6" s="178">
        <v>36136</v>
      </c>
      <c r="F6" s="178">
        <v>16028</v>
      </c>
      <c r="G6" s="178">
        <f t="shared" ref="G6:G16" si="1">+H6-F6</f>
        <v>28238</v>
      </c>
      <c r="H6" s="178">
        <v>44266</v>
      </c>
      <c r="I6" s="178">
        <v>16480</v>
      </c>
      <c r="J6" s="178">
        <f t="shared" ref="J6:J16" si="2">+K6-I6</f>
        <v>32585</v>
      </c>
      <c r="K6" s="178">
        <v>49065</v>
      </c>
      <c r="L6" s="178">
        <v>21796</v>
      </c>
      <c r="M6" s="178">
        <f t="shared" ref="M6:M16" si="3">+N6-L6</f>
        <v>30943</v>
      </c>
      <c r="N6" s="178">
        <v>52739</v>
      </c>
      <c r="O6" s="178">
        <v>20393</v>
      </c>
      <c r="P6" s="178">
        <f t="shared" ref="P6:P16" si="4">+Q6-O6</f>
        <v>25800</v>
      </c>
      <c r="Q6" s="178">
        <v>46193</v>
      </c>
      <c r="R6" s="178"/>
      <c r="S6" s="178" t="str">
        <f t="shared" ref="S6:S9" si="5">IF(OR(T6="",R6=""),"",T6-R6)</f>
        <v/>
      </c>
      <c r="T6" s="178"/>
    </row>
    <row r="7" spans="1:20 16105:16368" ht="63" customHeight="1">
      <c r="A7" s="242"/>
      <c r="B7" s="211" t="s">
        <v>198</v>
      </c>
      <c r="C7" s="178">
        <v>10789</v>
      </c>
      <c r="D7" s="178">
        <f t="shared" si="0"/>
        <v>18245</v>
      </c>
      <c r="E7" s="178">
        <v>29034</v>
      </c>
      <c r="F7" s="178">
        <v>11351</v>
      </c>
      <c r="G7" s="178">
        <f t="shared" si="1"/>
        <v>18180</v>
      </c>
      <c r="H7" s="178">
        <v>29531</v>
      </c>
      <c r="I7" s="178">
        <v>17389</v>
      </c>
      <c r="J7" s="178">
        <f t="shared" si="2"/>
        <v>27055</v>
      </c>
      <c r="K7" s="178">
        <v>44444</v>
      </c>
      <c r="L7" s="178">
        <v>19688</v>
      </c>
      <c r="M7" s="178">
        <f t="shared" si="3"/>
        <v>24773</v>
      </c>
      <c r="N7" s="178">
        <v>44461</v>
      </c>
      <c r="O7" s="178">
        <v>16525</v>
      </c>
      <c r="P7" s="178">
        <f t="shared" si="4"/>
        <v>25162</v>
      </c>
      <c r="Q7" s="178">
        <v>41687</v>
      </c>
      <c r="R7" s="178"/>
      <c r="S7" s="178" t="str">
        <f t="shared" si="5"/>
        <v/>
      </c>
      <c r="T7" s="178"/>
    </row>
    <row r="8" spans="1:20 16105:16368" ht="63" customHeight="1">
      <c r="A8" s="242"/>
      <c r="B8" s="211" t="s">
        <v>199</v>
      </c>
      <c r="C8" s="178">
        <v>2499</v>
      </c>
      <c r="D8" s="178">
        <f t="shared" si="0"/>
        <v>4889</v>
      </c>
      <c r="E8" s="178">
        <v>7388</v>
      </c>
      <c r="F8" s="178">
        <v>2261</v>
      </c>
      <c r="G8" s="178">
        <f t="shared" si="1"/>
        <v>4613</v>
      </c>
      <c r="H8" s="178">
        <v>6874</v>
      </c>
      <c r="I8" s="178">
        <v>3174</v>
      </c>
      <c r="J8" s="178">
        <f t="shared" si="2"/>
        <v>5531</v>
      </c>
      <c r="K8" s="178">
        <v>8705</v>
      </c>
      <c r="L8" s="178">
        <v>3258</v>
      </c>
      <c r="M8" s="178">
        <f t="shared" si="3"/>
        <v>4787</v>
      </c>
      <c r="N8" s="178">
        <v>8045</v>
      </c>
      <c r="O8" s="178">
        <v>3853</v>
      </c>
      <c r="P8" s="178">
        <f t="shared" si="4"/>
        <v>5094</v>
      </c>
      <c r="Q8" s="178">
        <v>8947</v>
      </c>
      <c r="R8" s="178"/>
      <c r="S8" s="178" t="str">
        <f t="shared" si="5"/>
        <v/>
      </c>
      <c r="T8" s="178"/>
    </row>
    <row r="9" spans="1:20 16105:16368" ht="63" customHeight="1">
      <c r="A9" s="242"/>
      <c r="B9" s="211" t="s">
        <v>200</v>
      </c>
      <c r="C9" s="178">
        <v>3541</v>
      </c>
      <c r="D9" s="178">
        <f t="shared" si="0"/>
        <v>4390</v>
      </c>
      <c r="E9" s="178">
        <v>7931</v>
      </c>
      <c r="F9" s="178">
        <v>4243</v>
      </c>
      <c r="G9" s="178">
        <f t="shared" si="1"/>
        <v>5137</v>
      </c>
      <c r="H9" s="178">
        <v>9380</v>
      </c>
      <c r="I9" s="178">
        <v>4725</v>
      </c>
      <c r="J9" s="178">
        <f t="shared" si="2"/>
        <v>7054</v>
      </c>
      <c r="K9" s="178">
        <v>11779</v>
      </c>
      <c r="L9" s="178">
        <v>5466</v>
      </c>
      <c r="M9" s="178">
        <f t="shared" si="3"/>
        <v>8309</v>
      </c>
      <c r="N9" s="178">
        <v>13775</v>
      </c>
      <c r="O9" s="178">
        <v>5134</v>
      </c>
      <c r="P9" s="178">
        <f t="shared" si="4"/>
        <v>8906</v>
      </c>
      <c r="Q9" s="178">
        <v>14040</v>
      </c>
      <c r="R9" s="178"/>
      <c r="S9" s="178" t="str">
        <f t="shared" si="5"/>
        <v/>
      </c>
      <c r="T9" s="178"/>
    </row>
    <row r="10" spans="1:20 16105:16368" s="40" customFormat="1" ht="63" customHeight="1">
      <c r="A10" s="242"/>
      <c r="B10" s="211" t="s">
        <v>201</v>
      </c>
      <c r="C10" s="178">
        <v>1727</v>
      </c>
      <c r="D10" s="178">
        <f t="shared" si="0"/>
        <v>2931</v>
      </c>
      <c r="E10" s="178">
        <v>4658</v>
      </c>
      <c r="F10" s="178">
        <v>1890</v>
      </c>
      <c r="G10" s="178">
        <f t="shared" si="1"/>
        <v>2856</v>
      </c>
      <c r="H10" s="178">
        <v>4746</v>
      </c>
      <c r="I10" s="178">
        <v>2359</v>
      </c>
      <c r="J10" s="178">
        <f t="shared" si="2"/>
        <v>3662</v>
      </c>
      <c r="K10" s="178">
        <v>6021</v>
      </c>
      <c r="L10" s="178">
        <v>1961</v>
      </c>
      <c r="M10" s="178">
        <f t="shared" si="3"/>
        <v>3813</v>
      </c>
      <c r="N10" s="178">
        <v>5774</v>
      </c>
      <c r="O10" s="178">
        <v>1754</v>
      </c>
      <c r="P10" s="178">
        <f t="shared" si="4"/>
        <v>3675</v>
      </c>
      <c r="Q10" s="178">
        <v>5429</v>
      </c>
      <c r="R10" s="178"/>
      <c r="S10" s="178" t="str">
        <f>IF(OR(T10="",R10=""),"",T10-R10)</f>
        <v/>
      </c>
      <c r="T10" s="178"/>
      <c r="WUK10" s="26"/>
      <c r="WUL10" s="26"/>
      <c r="WUM10" s="26"/>
      <c r="WUN10" s="26"/>
      <c r="WUO10" s="26"/>
      <c r="WUP10" s="26"/>
      <c r="WUQ10" s="26"/>
      <c r="WUR10" s="26"/>
      <c r="WUS10" s="26"/>
      <c r="WUT10" s="26"/>
      <c r="WUU10" s="26"/>
      <c r="WUV10" s="26"/>
      <c r="WUW10" s="26"/>
      <c r="WUX10" s="26"/>
      <c r="WUY10" s="26"/>
      <c r="WUZ10" s="26"/>
      <c r="WVA10" s="26"/>
      <c r="WVB10" s="26"/>
      <c r="WVC10" s="26"/>
      <c r="WVD10" s="26"/>
      <c r="WVE10" s="26"/>
      <c r="WVF10" s="26"/>
      <c r="WVG10" s="26"/>
      <c r="WVH10" s="26"/>
      <c r="WVI10" s="26"/>
      <c r="WVJ10" s="26"/>
      <c r="WVK10" s="26"/>
      <c r="WVL10" s="26"/>
      <c r="WVM10" s="26"/>
      <c r="WVN10" s="26"/>
      <c r="WVO10" s="26"/>
      <c r="WVP10" s="26"/>
      <c r="WVQ10" s="26"/>
      <c r="WVR10" s="26"/>
      <c r="WVS10" s="26"/>
      <c r="WVT10" s="26"/>
      <c r="WVU10" s="26"/>
      <c r="WVV10" s="26"/>
      <c r="WVW10" s="26"/>
      <c r="WVX10" s="26"/>
      <c r="WVY10" s="26"/>
      <c r="WVZ10" s="26"/>
      <c r="WWA10" s="26"/>
      <c r="WWB10" s="26"/>
      <c r="WWC10" s="26"/>
      <c r="WWD10" s="26"/>
      <c r="WWE10" s="26"/>
      <c r="WWF10" s="26"/>
      <c r="WWG10" s="26"/>
      <c r="WWH10" s="26"/>
      <c r="WWI10" s="26"/>
      <c r="WWJ10" s="26"/>
      <c r="WWK10" s="26"/>
      <c r="WWL10" s="26"/>
      <c r="WWM10" s="26"/>
      <c r="WWN10" s="26"/>
      <c r="WWO10" s="26"/>
      <c r="WWP10" s="26"/>
      <c r="WWQ10" s="26"/>
      <c r="WWR10" s="26"/>
      <c r="WWS10" s="26"/>
      <c r="WWT10" s="26"/>
      <c r="WWU10" s="26"/>
      <c r="WWV10" s="26"/>
      <c r="WWW10" s="26"/>
      <c r="WWX10" s="26"/>
      <c r="WWY10" s="26"/>
      <c r="WWZ10" s="26"/>
      <c r="WXA10" s="26"/>
      <c r="WXB10" s="26"/>
      <c r="WXC10" s="26"/>
      <c r="WXD10" s="26"/>
      <c r="WXE10" s="26"/>
      <c r="WXF10" s="26"/>
      <c r="WXG10" s="26"/>
      <c r="WXH10" s="26"/>
      <c r="WXI10" s="26"/>
      <c r="WXJ10" s="26"/>
      <c r="WXK10" s="26"/>
      <c r="WXL10" s="26"/>
      <c r="WXM10" s="26"/>
      <c r="WXN10" s="26"/>
      <c r="WXO10" s="26"/>
      <c r="WXP10" s="26"/>
      <c r="WXQ10" s="26"/>
      <c r="WXR10" s="26"/>
      <c r="WXS10" s="26"/>
      <c r="WXT10" s="26"/>
      <c r="WXU10" s="26"/>
      <c r="WXV10" s="26"/>
      <c r="WXW10" s="26"/>
      <c r="WXX10" s="26"/>
      <c r="WXY10" s="26"/>
      <c r="WXZ10" s="26"/>
      <c r="WYA10" s="26"/>
      <c r="WYB10" s="26"/>
      <c r="WYC10" s="26"/>
      <c r="WYD10" s="26"/>
      <c r="WYE10" s="26"/>
      <c r="WYF10" s="26"/>
      <c r="WYG10" s="26"/>
      <c r="WYH10" s="26"/>
      <c r="WYI10" s="26"/>
      <c r="WYJ10" s="26"/>
      <c r="WYK10" s="26"/>
      <c r="WYL10" s="26"/>
      <c r="WYM10" s="26"/>
      <c r="WYN10" s="26"/>
      <c r="WYO10" s="26"/>
      <c r="WYP10" s="26"/>
      <c r="WYQ10" s="26"/>
      <c r="WYR10" s="26"/>
      <c r="WYS10" s="26"/>
      <c r="WYT10" s="26"/>
      <c r="WYU10" s="26"/>
      <c r="WYV10" s="26"/>
      <c r="WYW10" s="26"/>
      <c r="WYX10" s="26"/>
      <c r="WYY10" s="26"/>
      <c r="WYZ10" s="26"/>
      <c r="WZA10" s="26"/>
      <c r="WZB10" s="26"/>
      <c r="WZC10" s="26"/>
      <c r="WZD10" s="26"/>
      <c r="WZE10" s="26"/>
      <c r="WZF10" s="26"/>
      <c r="WZG10" s="26"/>
      <c r="WZH10" s="26"/>
      <c r="WZI10" s="26"/>
      <c r="WZJ10" s="26"/>
      <c r="WZK10" s="26"/>
      <c r="WZL10" s="26"/>
      <c r="WZM10" s="26"/>
      <c r="WZN10" s="26"/>
      <c r="WZO10" s="26"/>
      <c r="WZP10" s="26"/>
      <c r="WZQ10" s="26"/>
      <c r="WZR10" s="26"/>
      <c r="WZS10" s="26"/>
      <c r="WZT10" s="26"/>
      <c r="WZU10" s="26"/>
      <c r="WZV10" s="26"/>
      <c r="WZW10" s="26"/>
      <c r="WZX10" s="26"/>
      <c r="WZY10" s="26"/>
      <c r="WZZ10" s="26"/>
      <c r="XAA10" s="26"/>
      <c r="XAB10" s="26"/>
      <c r="XAC10" s="26"/>
      <c r="XAD10" s="26"/>
      <c r="XAE10" s="26"/>
      <c r="XAF10" s="26"/>
      <c r="XAG10" s="26"/>
      <c r="XAH10" s="26"/>
      <c r="XAI10" s="26"/>
      <c r="XAJ10" s="26"/>
      <c r="XAK10" s="26"/>
      <c r="XAL10" s="26"/>
      <c r="XAM10" s="26"/>
      <c r="XAN10" s="26"/>
      <c r="XAO10" s="26"/>
      <c r="XAP10" s="26"/>
      <c r="XAQ10" s="26"/>
      <c r="XAR10" s="26"/>
      <c r="XAS10" s="26"/>
      <c r="XAT10" s="26"/>
      <c r="XAU10" s="26"/>
      <c r="XAV10" s="26"/>
      <c r="XAW10" s="26"/>
      <c r="XAX10" s="26"/>
      <c r="XAY10" s="26"/>
      <c r="XAZ10" s="26"/>
      <c r="XBA10" s="26"/>
      <c r="XBB10" s="26"/>
      <c r="XBC10" s="26"/>
      <c r="XBD10" s="26"/>
      <c r="XBE10" s="26"/>
      <c r="XBF10" s="26"/>
      <c r="XBG10" s="26"/>
      <c r="XBH10" s="26"/>
      <c r="XBI10" s="26"/>
      <c r="XBJ10" s="26"/>
      <c r="XBK10" s="26"/>
      <c r="XBL10" s="26"/>
      <c r="XBM10" s="26"/>
      <c r="XBN10" s="26"/>
      <c r="XBO10" s="26"/>
      <c r="XBP10" s="26"/>
      <c r="XBQ10" s="26"/>
      <c r="XBR10" s="26"/>
      <c r="XBS10" s="26"/>
      <c r="XBT10" s="26"/>
      <c r="XBU10" s="26"/>
      <c r="XBV10" s="26"/>
      <c r="XBW10" s="26"/>
      <c r="XBX10" s="26"/>
      <c r="XBY10" s="26"/>
      <c r="XBZ10" s="26"/>
      <c r="XCA10" s="26"/>
      <c r="XCB10" s="26"/>
      <c r="XCC10" s="26"/>
      <c r="XCD10" s="26"/>
      <c r="XCE10" s="26"/>
      <c r="XCF10" s="26"/>
      <c r="XCG10" s="26"/>
      <c r="XCH10" s="26"/>
      <c r="XCI10" s="26"/>
      <c r="XCJ10" s="26"/>
      <c r="XCK10" s="26"/>
      <c r="XCL10" s="26"/>
      <c r="XCM10" s="26"/>
      <c r="XCN10" s="26"/>
      <c r="XCO10" s="26"/>
      <c r="XCP10" s="26"/>
      <c r="XCQ10" s="26"/>
      <c r="XCR10" s="26"/>
      <c r="XCS10" s="26"/>
      <c r="XCT10" s="26"/>
      <c r="XCU10" s="26"/>
      <c r="XCV10" s="26"/>
      <c r="XCW10" s="26"/>
      <c r="XCX10" s="26"/>
      <c r="XCY10" s="26"/>
      <c r="XCZ10" s="26"/>
      <c r="XDA10" s="26"/>
      <c r="XDB10" s="26"/>
      <c r="XDC10" s="26"/>
      <c r="XDD10" s="26"/>
      <c r="XDE10" s="26"/>
      <c r="XDF10" s="26"/>
      <c r="XDG10" s="26"/>
      <c r="XDH10" s="26"/>
      <c r="XDI10" s="26"/>
      <c r="XDJ10" s="26"/>
      <c r="XDK10" s="26"/>
      <c r="XDL10" s="26"/>
      <c r="XDM10" s="26"/>
      <c r="XDN10" s="26"/>
      <c r="XDO10" s="26"/>
      <c r="XDP10" s="26"/>
      <c r="XDQ10" s="26"/>
      <c r="XDR10" s="26"/>
      <c r="XDS10" s="26"/>
      <c r="XDT10" s="26"/>
      <c r="XDU10" s="26"/>
      <c r="XDV10" s="26"/>
      <c r="XDW10" s="26"/>
      <c r="XDX10" s="26"/>
      <c r="XDY10" s="26"/>
      <c r="XDZ10" s="26"/>
      <c r="XEA10" s="26"/>
      <c r="XEB10" s="26"/>
      <c r="XEC10" s="26"/>
      <c r="XED10" s="26"/>
      <c r="XEE10" s="26"/>
      <c r="XEF10" s="26"/>
      <c r="XEG10" s="26"/>
      <c r="XEH10" s="26"/>
      <c r="XEI10" s="26"/>
      <c r="XEJ10" s="26"/>
      <c r="XEK10" s="26"/>
      <c r="XEL10" s="26"/>
      <c r="XEM10" s="26"/>
      <c r="XEN10" s="26"/>
    </row>
    <row r="11" spans="1:20 16105:16368" s="40" customFormat="1" ht="63" customHeight="1">
      <c r="A11" s="243"/>
      <c r="B11" s="211" t="s">
        <v>202</v>
      </c>
      <c r="C11" s="178">
        <v>29479</v>
      </c>
      <c r="D11" s="178">
        <f t="shared" si="0"/>
        <v>55669</v>
      </c>
      <c r="E11" s="178">
        <v>85148</v>
      </c>
      <c r="F11" s="178">
        <v>35771</v>
      </c>
      <c r="G11" s="178">
        <f t="shared" si="1"/>
        <v>59024</v>
      </c>
      <c r="H11" s="178">
        <v>94795</v>
      </c>
      <c r="I11" s="178">
        <v>44126</v>
      </c>
      <c r="J11" s="178">
        <f t="shared" si="2"/>
        <v>75887</v>
      </c>
      <c r="K11" s="178">
        <v>120013</v>
      </c>
      <c r="L11" s="178">
        <v>52168</v>
      </c>
      <c r="M11" s="178">
        <f t="shared" si="3"/>
        <v>72625</v>
      </c>
      <c r="N11" s="178">
        <v>124793</v>
      </c>
      <c r="O11" s="178">
        <v>47659</v>
      </c>
      <c r="P11" s="178">
        <f t="shared" si="4"/>
        <v>68636</v>
      </c>
      <c r="Q11" s="178">
        <v>116295</v>
      </c>
      <c r="R11" s="178" t="str">
        <f>IF(SUM(R6:R10)=0,"",SUM(R6:R10))</f>
        <v/>
      </c>
      <c r="S11" s="178" t="str">
        <f t="shared" ref="S11:T11" si="6">IF(SUM(S6:S10)=0,"",SUM(S6:S10))</f>
        <v/>
      </c>
      <c r="T11" s="178" t="str">
        <f t="shared" si="6"/>
        <v/>
      </c>
      <c r="WUK11" s="26"/>
      <c r="WUL11" s="26"/>
      <c r="WUM11" s="26"/>
      <c r="WUN11" s="26"/>
      <c r="WUO11" s="26"/>
      <c r="WUP11" s="26"/>
      <c r="WUQ11" s="26"/>
      <c r="WUR11" s="26"/>
      <c r="WUS11" s="26"/>
      <c r="WUT11" s="26"/>
      <c r="WUU11" s="26"/>
      <c r="WUV11" s="26"/>
      <c r="WUW11" s="26"/>
      <c r="WUX11" s="26"/>
      <c r="WUY11" s="26"/>
      <c r="WUZ11" s="26"/>
      <c r="WVA11" s="26"/>
      <c r="WVB11" s="26"/>
      <c r="WVC11" s="26"/>
      <c r="WVD11" s="26"/>
      <c r="WVE11" s="26"/>
      <c r="WVF11" s="26"/>
      <c r="WVG11" s="26"/>
      <c r="WVH11" s="26"/>
      <c r="WVI11" s="26"/>
      <c r="WVJ11" s="26"/>
      <c r="WVK11" s="26"/>
      <c r="WVL11" s="26"/>
      <c r="WVM11" s="26"/>
      <c r="WVN11" s="26"/>
      <c r="WVO11" s="26"/>
      <c r="WVP11" s="26"/>
      <c r="WVQ11" s="26"/>
      <c r="WVR11" s="26"/>
      <c r="WVS11" s="26"/>
      <c r="WVT11" s="26"/>
      <c r="WVU11" s="26"/>
      <c r="WVV11" s="26"/>
      <c r="WVW11" s="26"/>
      <c r="WVX11" s="26"/>
      <c r="WVY11" s="26"/>
      <c r="WVZ11" s="26"/>
      <c r="WWA11" s="26"/>
      <c r="WWB11" s="26"/>
      <c r="WWC11" s="26"/>
      <c r="WWD11" s="26"/>
      <c r="WWE11" s="26"/>
      <c r="WWF11" s="26"/>
      <c r="WWG11" s="26"/>
      <c r="WWH11" s="26"/>
      <c r="WWI11" s="26"/>
      <c r="WWJ11" s="26"/>
      <c r="WWK11" s="26"/>
      <c r="WWL11" s="26"/>
      <c r="WWM11" s="26"/>
      <c r="WWN11" s="26"/>
      <c r="WWO11" s="26"/>
      <c r="WWP11" s="26"/>
      <c r="WWQ11" s="26"/>
      <c r="WWR11" s="26"/>
      <c r="WWS11" s="26"/>
      <c r="WWT11" s="26"/>
      <c r="WWU11" s="26"/>
      <c r="WWV11" s="26"/>
      <c r="WWW11" s="26"/>
      <c r="WWX11" s="26"/>
      <c r="WWY11" s="26"/>
      <c r="WWZ11" s="26"/>
      <c r="WXA11" s="26"/>
      <c r="WXB11" s="26"/>
      <c r="WXC11" s="26"/>
      <c r="WXD11" s="26"/>
      <c r="WXE11" s="26"/>
      <c r="WXF11" s="26"/>
      <c r="WXG11" s="26"/>
      <c r="WXH11" s="26"/>
      <c r="WXI11" s="26"/>
      <c r="WXJ11" s="26"/>
      <c r="WXK11" s="26"/>
      <c r="WXL11" s="26"/>
      <c r="WXM11" s="26"/>
      <c r="WXN11" s="26"/>
      <c r="WXO11" s="26"/>
      <c r="WXP11" s="26"/>
      <c r="WXQ11" s="26"/>
      <c r="WXR11" s="26"/>
      <c r="WXS11" s="26"/>
      <c r="WXT11" s="26"/>
      <c r="WXU11" s="26"/>
      <c r="WXV11" s="26"/>
      <c r="WXW11" s="26"/>
      <c r="WXX11" s="26"/>
      <c r="WXY11" s="26"/>
      <c r="WXZ11" s="26"/>
      <c r="WYA11" s="26"/>
      <c r="WYB11" s="26"/>
      <c r="WYC11" s="26"/>
      <c r="WYD11" s="26"/>
      <c r="WYE11" s="26"/>
      <c r="WYF11" s="26"/>
      <c r="WYG11" s="26"/>
      <c r="WYH11" s="26"/>
      <c r="WYI11" s="26"/>
      <c r="WYJ11" s="26"/>
      <c r="WYK11" s="26"/>
      <c r="WYL11" s="26"/>
      <c r="WYM11" s="26"/>
      <c r="WYN11" s="26"/>
      <c r="WYO11" s="26"/>
      <c r="WYP11" s="26"/>
      <c r="WYQ11" s="26"/>
      <c r="WYR11" s="26"/>
      <c r="WYS11" s="26"/>
      <c r="WYT11" s="26"/>
      <c r="WYU11" s="26"/>
      <c r="WYV11" s="26"/>
      <c r="WYW11" s="26"/>
      <c r="WYX11" s="26"/>
      <c r="WYY11" s="26"/>
      <c r="WYZ11" s="26"/>
      <c r="WZA11" s="26"/>
      <c r="WZB11" s="26"/>
      <c r="WZC11" s="26"/>
      <c r="WZD11" s="26"/>
      <c r="WZE11" s="26"/>
      <c r="WZF11" s="26"/>
      <c r="WZG11" s="26"/>
      <c r="WZH11" s="26"/>
      <c r="WZI11" s="26"/>
      <c r="WZJ11" s="26"/>
      <c r="WZK11" s="26"/>
      <c r="WZL11" s="26"/>
      <c r="WZM11" s="26"/>
      <c r="WZN11" s="26"/>
      <c r="WZO11" s="26"/>
      <c r="WZP11" s="26"/>
      <c r="WZQ11" s="26"/>
      <c r="WZR11" s="26"/>
      <c r="WZS11" s="26"/>
      <c r="WZT11" s="26"/>
      <c r="WZU11" s="26"/>
      <c r="WZV11" s="26"/>
      <c r="WZW11" s="26"/>
      <c r="WZX11" s="26"/>
      <c r="WZY11" s="26"/>
      <c r="WZZ11" s="26"/>
      <c r="XAA11" s="26"/>
      <c r="XAB11" s="26"/>
      <c r="XAC11" s="26"/>
      <c r="XAD11" s="26"/>
      <c r="XAE11" s="26"/>
      <c r="XAF11" s="26"/>
      <c r="XAG11" s="26"/>
      <c r="XAH11" s="26"/>
      <c r="XAI11" s="26"/>
      <c r="XAJ11" s="26"/>
      <c r="XAK11" s="26"/>
      <c r="XAL11" s="26"/>
      <c r="XAM11" s="26"/>
      <c r="XAN11" s="26"/>
      <c r="XAO11" s="26"/>
      <c r="XAP11" s="26"/>
      <c r="XAQ11" s="26"/>
      <c r="XAR11" s="26"/>
      <c r="XAS11" s="26"/>
      <c r="XAT11" s="26"/>
      <c r="XAU11" s="26"/>
      <c r="XAV11" s="26"/>
      <c r="XAW11" s="26"/>
      <c r="XAX11" s="26"/>
      <c r="XAY11" s="26"/>
      <c r="XAZ11" s="26"/>
      <c r="XBA11" s="26"/>
      <c r="XBB11" s="26"/>
      <c r="XBC11" s="26"/>
      <c r="XBD11" s="26"/>
      <c r="XBE11" s="26"/>
      <c r="XBF11" s="26"/>
      <c r="XBG11" s="26"/>
      <c r="XBH11" s="26"/>
      <c r="XBI11" s="26"/>
      <c r="XBJ11" s="26"/>
      <c r="XBK11" s="26"/>
      <c r="XBL11" s="26"/>
      <c r="XBM11" s="26"/>
      <c r="XBN11" s="26"/>
      <c r="XBO11" s="26"/>
      <c r="XBP11" s="26"/>
      <c r="XBQ11" s="26"/>
      <c r="XBR11" s="26"/>
      <c r="XBS11" s="26"/>
      <c r="XBT11" s="26"/>
      <c r="XBU11" s="26"/>
      <c r="XBV11" s="26"/>
      <c r="XBW11" s="26"/>
      <c r="XBX11" s="26"/>
      <c r="XBY11" s="26"/>
      <c r="XBZ11" s="26"/>
      <c r="XCA11" s="26"/>
      <c r="XCB11" s="26"/>
      <c r="XCC11" s="26"/>
      <c r="XCD11" s="26"/>
      <c r="XCE11" s="26"/>
      <c r="XCF11" s="26"/>
      <c r="XCG11" s="26"/>
      <c r="XCH11" s="26"/>
      <c r="XCI11" s="26"/>
      <c r="XCJ11" s="26"/>
      <c r="XCK11" s="26"/>
      <c r="XCL11" s="26"/>
      <c r="XCM11" s="26"/>
      <c r="XCN11" s="26"/>
      <c r="XCO11" s="26"/>
      <c r="XCP11" s="26"/>
      <c r="XCQ11" s="26"/>
      <c r="XCR11" s="26"/>
      <c r="XCS11" s="26"/>
      <c r="XCT11" s="26"/>
      <c r="XCU11" s="26"/>
      <c r="XCV11" s="26"/>
      <c r="XCW11" s="26"/>
      <c r="XCX11" s="26"/>
      <c r="XCY11" s="26"/>
      <c r="XCZ11" s="26"/>
      <c r="XDA11" s="26"/>
      <c r="XDB11" s="26"/>
      <c r="XDC11" s="26"/>
      <c r="XDD11" s="26"/>
      <c r="XDE11" s="26"/>
      <c r="XDF11" s="26"/>
      <c r="XDG11" s="26"/>
      <c r="XDH11" s="26"/>
      <c r="XDI11" s="26"/>
      <c r="XDJ11" s="26"/>
      <c r="XDK11" s="26"/>
      <c r="XDL11" s="26"/>
      <c r="XDM11" s="26"/>
      <c r="XDN11" s="26"/>
      <c r="XDO11" s="26"/>
      <c r="XDP11" s="26"/>
      <c r="XDQ11" s="26"/>
      <c r="XDR11" s="26"/>
      <c r="XDS11" s="26"/>
      <c r="XDT11" s="26"/>
      <c r="XDU11" s="26"/>
      <c r="XDV11" s="26"/>
      <c r="XDW11" s="26"/>
      <c r="XDX11" s="26"/>
      <c r="XDY11" s="26"/>
      <c r="XDZ11" s="26"/>
      <c r="XEA11" s="26"/>
      <c r="XEB11" s="26"/>
      <c r="XEC11" s="26"/>
      <c r="XED11" s="26"/>
      <c r="XEE11" s="26"/>
      <c r="XEF11" s="26"/>
      <c r="XEG11" s="26"/>
      <c r="XEH11" s="26"/>
      <c r="XEI11" s="26"/>
      <c r="XEJ11" s="26"/>
      <c r="XEK11" s="26"/>
      <c r="XEL11" s="26"/>
      <c r="XEM11" s="26"/>
      <c r="XEN11" s="26"/>
    </row>
    <row r="12" spans="1:20 16105:16368" ht="63" customHeight="1">
      <c r="A12" s="241" t="s">
        <v>193</v>
      </c>
      <c r="B12" s="211" t="s">
        <v>203</v>
      </c>
      <c r="C12" s="178">
        <v>13030</v>
      </c>
      <c r="D12" s="178">
        <f t="shared" si="0"/>
        <v>17581</v>
      </c>
      <c r="E12" s="178">
        <v>30611</v>
      </c>
      <c r="F12" s="178">
        <v>18892</v>
      </c>
      <c r="G12" s="178">
        <f t="shared" si="1"/>
        <v>27363</v>
      </c>
      <c r="H12" s="178">
        <v>46255</v>
      </c>
      <c r="I12" s="178">
        <v>15973</v>
      </c>
      <c r="J12" s="178">
        <f t="shared" si="2"/>
        <v>20645</v>
      </c>
      <c r="K12" s="178">
        <v>36618</v>
      </c>
      <c r="L12" s="178">
        <v>27564</v>
      </c>
      <c r="M12" s="178">
        <f t="shared" si="3"/>
        <v>26043</v>
      </c>
      <c r="N12" s="178">
        <v>53607</v>
      </c>
      <c r="O12" s="178">
        <v>25385</v>
      </c>
      <c r="P12" s="178">
        <f t="shared" si="4"/>
        <v>18763</v>
      </c>
      <c r="Q12" s="178">
        <v>44148</v>
      </c>
      <c r="R12" s="178"/>
      <c r="S12" s="178"/>
      <c r="T12" s="178"/>
    </row>
    <row r="13" spans="1:20 16105:16368" ht="63" customHeight="1">
      <c r="A13" s="242"/>
      <c r="B13" s="211" t="s">
        <v>204</v>
      </c>
      <c r="C13" s="178">
        <v>1507</v>
      </c>
      <c r="D13" s="178">
        <f t="shared" si="0"/>
        <v>1885</v>
      </c>
      <c r="E13" s="178">
        <v>3392</v>
      </c>
      <c r="F13" s="178">
        <v>1575</v>
      </c>
      <c r="G13" s="178">
        <f t="shared" si="1"/>
        <v>1634</v>
      </c>
      <c r="H13" s="178">
        <v>3209</v>
      </c>
      <c r="I13" s="178">
        <v>1259</v>
      </c>
      <c r="J13" s="178">
        <f t="shared" si="2"/>
        <v>1134</v>
      </c>
      <c r="K13" s="178">
        <v>2393</v>
      </c>
      <c r="L13" s="178">
        <v>1090</v>
      </c>
      <c r="M13" s="178">
        <f t="shared" si="3"/>
        <v>1785</v>
      </c>
      <c r="N13" s="178">
        <v>2875</v>
      </c>
      <c r="O13" s="178">
        <v>1630</v>
      </c>
      <c r="P13" s="178">
        <f t="shared" si="4"/>
        <v>2353</v>
      </c>
      <c r="Q13" s="178">
        <v>3983</v>
      </c>
      <c r="R13" s="178"/>
      <c r="S13" s="178"/>
      <c r="T13" s="178"/>
    </row>
    <row r="14" spans="1:20 16105:16368" ht="63" customHeight="1">
      <c r="A14" s="243"/>
      <c r="B14" s="68" t="s">
        <v>205</v>
      </c>
      <c r="C14" s="178">
        <f>SUM(C12:C13)</f>
        <v>14537</v>
      </c>
      <c r="D14" s="178">
        <f t="shared" si="0"/>
        <v>19466</v>
      </c>
      <c r="E14" s="178">
        <v>34003</v>
      </c>
      <c r="F14" s="178">
        <f>SUM(F12:F13)</f>
        <v>20467</v>
      </c>
      <c r="G14" s="178">
        <f t="shared" si="1"/>
        <v>28996</v>
      </c>
      <c r="H14" s="178">
        <v>49463</v>
      </c>
      <c r="I14" s="178">
        <v>17233</v>
      </c>
      <c r="J14" s="178">
        <f t="shared" si="2"/>
        <v>21777</v>
      </c>
      <c r="K14" s="178">
        <v>39010</v>
      </c>
      <c r="L14" s="178">
        <v>28654</v>
      </c>
      <c r="M14" s="178">
        <f t="shared" si="3"/>
        <v>27829</v>
      </c>
      <c r="N14" s="178">
        <v>56483</v>
      </c>
      <c r="O14" s="178">
        <v>27015</v>
      </c>
      <c r="P14" s="178">
        <f t="shared" si="4"/>
        <v>21116</v>
      </c>
      <c r="Q14" s="178">
        <v>48131</v>
      </c>
      <c r="R14" s="178" t="str">
        <f>IF(SUM(R12:R13)=0,"",SUM(R12:R13))</f>
        <v/>
      </c>
      <c r="S14" s="178" t="str">
        <f t="shared" ref="S14:T14" si="7">IF(SUM(S12:S13)=0,"",SUM(S12:S13))</f>
        <v/>
      </c>
      <c r="T14" s="178" t="str">
        <f t="shared" si="7"/>
        <v/>
      </c>
    </row>
    <row r="15" spans="1:20 16105:16368" ht="63" customHeight="1">
      <c r="A15" s="61" t="s">
        <v>194</v>
      </c>
      <c r="B15" s="211" t="s">
        <v>194</v>
      </c>
      <c r="C15" s="178">
        <v>9354</v>
      </c>
      <c r="D15" s="178">
        <f t="shared" si="0"/>
        <v>9904</v>
      </c>
      <c r="E15" s="178">
        <v>19258</v>
      </c>
      <c r="F15" s="178">
        <v>8504</v>
      </c>
      <c r="G15" s="178">
        <f t="shared" si="1"/>
        <v>9926</v>
      </c>
      <c r="H15" s="178">
        <v>18430</v>
      </c>
      <c r="I15" s="178">
        <v>7358</v>
      </c>
      <c r="J15" s="178">
        <f t="shared" si="2"/>
        <v>7954</v>
      </c>
      <c r="K15" s="178">
        <v>15312</v>
      </c>
      <c r="L15" s="178">
        <v>6411</v>
      </c>
      <c r="M15" s="178">
        <f t="shared" si="3"/>
        <v>9007</v>
      </c>
      <c r="N15" s="178">
        <v>15418</v>
      </c>
      <c r="O15" s="178">
        <v>7385</v>
      </c>
      <c r="P15" s="178">
        <f t="shared" si="4"/>
        <v>7541</v>
      </c>
      <c r="Q15" s="178">
        <v>14926</v>
      </c>
      <c r="R15" s="178"/>
      <c r="S15" s="178"/>
      <c r="T15" s="178"/>
    </row>
    <row r="16" spans="1:20 16105:16368" ht="63" customHeight="1">
      <c r="A16" s="61" t="s">
        <v>206</v>
      </c>
      <c r="B16" s="211" t="s">
        <v>207</v>
      </c>
      <c r="C16" s="178">
        <v>53368</v>
      </c>
      <c r="D16" s="178">
        <f t="shared" si="0"/>
        <v>85040</v>
      </c>
      <c r="E16" s="178">
        <v>138408</v>
      </c>
      <c r="F16" s="178">
        <v>64743</v>
      </c>
      <c r="G16" s="178">
        <f t="shared" si="1"/>
        <v>97946</v>
      </c>
      <c r="H16" s="178">
        <v>162689</v>
      </c>
      <c r="I16" s="178">
        <v>68718</v>
      </c>
      <c r="J16" s="178">
        <f t="shared" si="2"/>
        <v>105618</v>
      </c>
      <c r="K16" s="178">
        <v>174336</v>
      </c>
      <c r="L16" s="178">
        <v>87234</v>
      </c>
      <c r="M16" s="178">
        <f t="shared" si="3"/>
        <v>109461</v>
      </c>
      <c r="N16" s="178">
        <v>196695</v>
      </c>
      <c r="O16" s="178">
        <v>82059</v>
      </c>
      <c r="P16" s="178">
        <f t="shared" si="4"/>
        <v>97294</v>
      </c>
      <c r="Q16" s="178">
        <v>179353</v>
      </c>
      <c r="R16" s="178" t="str">
        <f>IF(SUM(R11, R14, R15)=0,"",SUM(R11, R14, R15))</f>
        <v/>
      </c>
      <c r="S16" s="178" t="str">
        <f t="shared" ref="S16:T16" si="8">IF(SUM(S11, S14, S15)=0,"",SUM(S11, S14, S15))</f>
        <v/>
      </c>
      <c r="T16" s="178" t="str">
        <f t="shared" si="8"/>
        <v/>
      </c>
    </row>
    <row r="17" spans="1:20 16105:16368" ht="21" customHeight="1">
      <c r="C17" s="48"/>
      <c r="D17" s="48"/>
      <c r="E17" s="48"/>
      <c r="F17" s="48"/>
      <c r="G17" s="48"/>
      <c r="H17" s="48"/>
      <c r="I17" s="48"/>
      <c r="J17" s="48"/>
      <c r="K17" s="48"/>
      <c r="M17" s="48"/>
      <c r="N17" s="48"/>
    </row>
    <row r="18" spans="1:20 16105:16368" ht="21" customHeight="1">
      <c r="C18" s="48"/>
      <c r="D18" s="48"/>
      <c r="E18" s="48"/>
      <c r="F18" s="48"/>
      <c r="G18" s="48"/>
      <c r="H18" s="48"/>
      <c r="I18" s="48"/>
      <c r="J18" s="48"/>
      <c r="K18" s="48"/>
      <c r="M18" s="48"/>
      <c r="N18" s="48"/>
    </row>
    <row r="19" spans="1:20 16105:16368" ht="21" customHeight="1">
      <c r="A19" s="26" t="s">
        <v>168</v>
      </c>
    </row>
    <row r="20" spans="1:20 16105:16368" s="43" customFormat="1" ht="36" customHeight="1">
      <c r="A20" s="53"/>
      <c r="B20" s="62"/>
      <c r="C20" s="233" t="s">
        <v>14</v>
      </c>
      <c r="D20" s="230"/>
      <c r="E20" s="234"/>
      <c r="F20" s="233" t="s">
        <v>15</v>
      </c>
      <c r="G20" s="230"/>
      <c r="H20" s="234"/>
      <c r="I20" s="233" t="s">
        <v>16</v>
      </c>
      <c r="J20" s="230"/>
      <c r="K20" s="234"/>
      <c r="L20" s="233" t="s">
        <v>17</v>
      </c>
      <c r="M20" s="230"/>
      <c r="N20" s="234"/>
      <c r="O20" s="229" t="s">
        <v>18</v>
      </c>
      <c r="P20" s="230"/>
      <c r="Q20" s="230"/>
      <c r="R20" s="229" t="s">
        <v>18</v>
      </c>
      <c r="S20" s="230"/>
      <c r="T20" s="231"/>
      <c r="WUK20" s="26"/>
      <c r="WUL20" s="26"/>
      <c r="WUM20" s="26"/>
      <c r="WUN20" s="26"/>
      <c r="WUO20" s="26"/>
      <c r="WUP20" s="26"/>
      <c r="WUQ20" s="26"/>
      <c r="WUR20" s="26"/>
      <c r="WUS20" s="26"/>
      <c r="WUT20" s="26"/>
      <c r="WUU20" s="26"/>
      <c r="WUV20" s="26"/>
      <c r="WUW20" s="26"/>
      <c r="WUX20" s="26"/>
      <c r="WUY20" s="26"/>
      <c r="WUZ20" s="26"/>
      <c r="WVA20" s="26"/>
      <c r="WVB20" s="26"/>
      <c r="WVC20" s="26"/>
      <c r="WVD20" s="26"/>
      <c r="WVE20" s="26"/>
      <c r="WVF20" s="26"/>
      <c r="WVG20" s="26"/>
      <c r="WVH20" s="26"/>
      <c r="WVI20" s="26"/>
      <c r="WVJ20" s="26"/>
      <c r="WVK20" s="26"/>
      <c r="WVL20" s="26"/>
      <c r="WVM20" s="26"/>
      <c r="WVN20" s="26"/>
      <c r="WVO20" s="26"/>
      <c r="WVP20" s="26"/>
      <c r="WVQ20" s="26"/>
      <c r="WVR20" s="26"/>
      <c r="WVS20" s="26"/>
      <c r="WVT20" s="26"/>
      <c r="WVU20" s="26"/>
      <c r="WVV20" s="26"/>
      <c r="WVW20" s="26"/>
      <c r="WVX20" s="26"/>
      <c r="WVY20" s="26"/>
      <c r="WVZ20" s="26"/>
      <c r="WWA20" s="26"/>
      <c r="WWB20" s="26"/>
      <c r="WWC20" s="26"/>
      <c r="WWD20" s="26"/>
      <c r="WWE20" s="26"/>
      <c r="WWF20" s="26"/>
      <c r="WWG20" s="26"/>
      <c r="WWH20" s="26"/>
      <c r="WWI20" s="26"/>
      <c r="WWJ20" s="26"/>
      <c r="WWK20" s="26"/>
      <c r="WWL20" s="26"/>
      <c r="WWM20" s="26"/>
      <c r="WWN20" s="26"/>
      <c r="WWO20" s="26"/>
      <c r="WWP20" s="26"/>
      <c r="WWQ20" s="26"/>
      <c r="WWR20" s="26"/>
      <c r="WWS20" s="26"/>
      <c r="WWT20" s="26"/>
      <c r="WWU20" s="26"/>
      <c r="WWV20" s="26"/>
      <c r="WWW20" s="26"/>
      <c r="WWX20" s="26"/>
      <c r="WWY20" s="26"/>
      <c r="WWZ20" s="26"/>
      <c r="WXA20" s="26"/>
      <c r="WXB20" s="26"/>
      <c r="WXC20" s="26"/>
      <c r="WXD20" s="26"/>
      <c r="WXE20" s="26"/>
      <c r="WXF20" s="26"/>
      <c r="WXG20" s="26"/>
      <c r="WXH20" s="26"/>
      <c r="WXI20" s="26"/>
      <c r="WXJ20" s="26"/>
      <c r="WXK20" s="26"/>
      <c r="WXL20" s="26"/>
      <c r="WXM20" s="26"/>
      <c r="WXN20" s="26"/>
      <c r="WXO20" s="26"/>
      <c r="WXP20" s="26"/>
      <c r="WXQ20" s="26"/>
      <c r="WXR20" s="26"/>
      <c r="WXS20" s="26"/>
      <c r="WXT20" s="26"/>
      <c r="WXU20" s="26"/>
      <c r="WXV20" s="26"/>
      <c r="WXW20" s="26"/>
      <c r="WXX20" s="26"/>
      <c r="WXY20" s="26"/>
      <c r="WXZ20" s="26"/>
      <c r="WYA20" s="26"/>
      <c r="WYB20" s="26"/>
      <c r="WYC20" s="26"/>
      <c r="WYD20" s="26"/>
      <c r="WYE20" s="26"/>
      <c r="WYF20" s="26"/>
      <c r="WYG20" s="26"/>
      <c r="WYH20" s="26"/>
      <c r="WYI20" s="26"/>
      <c r="WYJ20" s="26"/>
      <c r="WYK20" s="26"/>
      <c r="WYL20" s="26"/>
      <c r="WYM20" s="26"/>
      <c r="WYN20" s="26"/>
      <c r="WYO20" s="26"/>
      <c r="WYP20" s="26"/>
      <c r="WYQ20" s="26"/>
      <c r="WYR20" s="26"/>
      <c r="WYS20" s="26"/>
      <c r="WYT20" s="26"/>
      <c r="WYU20" s="26"/>
      <c r="WYV20" s="26"/>
      <c r="WYW20" s="26"/>
      <c r="WYX20" s="26"/>
      <c r="WYY20" s="26"/>
      <c r="WYZ20" s="26"/>
      <c r="WZA20" s="26"/>
      <c r="WZB20" s="26"/>
      <c r="WZC20" s="26"/>
      <c r="WZD20" s="26"/>
      <c r="WZE20" s="26"/>
      <c r="WZF20" s="26"/>
      <c r="WZG20" s="26"/>
      <c r="WZH20" s="26"/>
      <c r="WZI20" s="26"/>
      <c r="WZJ20" s="26"/>
      <c r="WZK20" s="26"/>
      <c r="WZL20" s="26"/>
      <c r="WZM20" s="26"/>
      <c r="WZN20" s="26"/>
      <c r="WZO20" s="26"/>
      <c r="WZP20" s="26"/>
      <c r="WZQ20" s="26"/>
      <c r="WZR20" s="26"/>
      <c r="WZS20" s="26"/>
      <c r="WZT20" s="26"/>
      <c r="WZU20" s="26"/>
      <c r="WZV20" s="26"/>
      <c r="WZW20" s="26"/>
      <c r="WZX20" s="26"/>
      <c r="WZY20" s="26"/>
      <c r="WZZ20" s="26"/>
      <c r="XAA20" s="26"/>
      <c r="XAB20" s="26"/>
      <c r="XAC20" s="26"/>
      <c r="XAD20" s="26"/>
      <c r="XAE20" s="26"/>
      <c r="XAF20" s="26"/>
      <c r="XAG20" s="26"/>
      <c r="XAH20" s="26"/>
      <c r="XAI20" s="26"/>
      <c r="XAJ20" s="26"/>
      <c r="XAK20" s="26"/>
      <c r="XAL20" s="26"/>
      <c r="XAM20" s="26"/>
      <c r="XAN20" s="26"/>
      <c r="XAO20" s="26"/>
      <c r="XAP20" s="26"/>
      <c r="XAQ20" s="26"/>
      <c r="XAR20" s="26"/>
      <c r="XAS20" s="26"/>
      <c r="XAT20" s="26"/>
      <c r="XAU20" s="26"/>
      <c r="XAV20" s="26"/>
      <c r="XAW20" s="26"/>
      <c r="XAX20" s="26"/>
      <c r="XAY20" s="26"/>
      <c r="XAZ20" s="26"/>
      <c r="XBA20" s="26"/>
      <c r="XBB20" s="26"/>
      <c r="XBC20" s="26"/>
      <c r="XBD20" s="26"/>
      <c r="XBE20" s="26"/>
      <c r="XBF20" s="26"/>
      <c r="XBG20" s="26"/>
      <c r="XBH20" s="26"/>
      <c r="XBI20" s="26"/>
      <c r="XBJ20" s="26"/>
      <c r="XBK20" s="26"/>
      <c r="XBL20" s="26"/>
      <c r="XBM20" s="26"/>
      <c r="XBN20" s="26"/>
      <c r="XBO20" s="26"/>
      <c r="XBP20" s="26"/>
      <c r="XBQ20" s="26"/>
      <c r="XBR20" s="26"/>
      <c r="XBS20" s="26"/>
      <c r="XBT20" s="26"/>
      <c r="XBU20" s="26"/>
      <c r="XBV20" s="26"/>
      <c r="XBW20" s="26"/>
      <c r="XBX20" s="26"/>
      <c r="XBY20" s="26"/>
      <c r="XBZ20" s="26"/>
      <c r="XCA20" s="26"/>
      <c r="XCB20" s="26"/>
      <c r="XCC20" s="26"/>
      <c r="XCD20" s="26"/>
      <c r="XCE20" s="26"/>
      <c r="XCF20" s="26"/>
      <c r="XCG20" s="26"/>
      <c r="XCH20" s="26"/>
      <c r="XCI20" s="26"/>
      <c r="XCJ20" s="26"/>
      <c r="XCK20" s="26"/>
      <c r="XCL20" s="26"/>
      <c r="XCM20" s="26"/>
      <c r="XCN20" s="26"/>
      <c r="XCO20" s="26"/>
      <c r="XCP20" s="26"/>
      <c r="XCQ20" s="26"/>
      <c r="XCR20" s="26"/>
      <c r="XCS20" s="26"/>
      <c r="XCT20" s="26"/>
      <c r="XCU20" s="26"/>
      <c r="XCV20" s="26"/>
      <c r="XCW20" s="26"/>
      <c r="XCX20" s="26"/>
      <c r="XCY20" s="26"/>
      <c r="XCZ20" s="26"/>
      <c r="XDA20" s="26"/>
      <c r="XDB20" s="26"/>
      <c r="XDC20" s="26"/>
      <c r="XDD20" s="26"/>
      <c r="XDE20" s="26"/>
      <c r="XDF20" s="26"/>
      <c r="XDG20" s="26"/>
      <c r="XDH20" s="26"/>
      <c r="XDI20" s="26"/>
      <c r="XDJ20" s="26"/>
      <c r="XDK20" s="26"/>
      <c r="XDL20" s="26"/>
      <c r="XDM20" s="26"/>
      <c r="XDN20" s="26"/>
      <c r="XDO20" s="26"/>
      <c r="XDP20" s="26"/>
      <c r="XDQ20" s="26"/>
      <c r="XDR20" s="26"/>
      <c r="XDS20" s="26"/>
      <c r="XDT20" s="26"/>
      <c r="XDU20" s="26"/>
      <c r="XDV20" s="26"/>
      <c r="XDW20" s="26"/>
      <c r="XDX20" s="26"/>
      <c r="XDY20" s="26"/>
      <c r="XDZ20" s="26"/>
      <c r="XEA20" s="26"/>
      <c r="XEB20" s="26"/>
      <c r="XEC20" s="26"/>
      <c r="XED20" s="26"/>
      <c r="XEE20" s="26"/>
      <c r="XEF20" s="26"/>
      <c r="XEG20" s="26"/>
      <c r="XEH20" s="26"/>
      <c r="XEI20" s="26"/>
      <c r="XEJ20" s="26"/>
      <c r="XEK20" s="26"/>
      <c r="XEL20" s="26"/>
      <c r="XEM20" s="26"/>
      <c r="XEN20" s="26"/>
    </row>
    <row r="21" spans="1:20 16105:16368" s="38" customFormat="1" ht="36" customHeight="1">
      <c r="A21" s="55"/>
      <c r="B21" s="60"/>
      <c r="C21" s="36" t="s">
        <v>145</v>
      </c>
      <c r="D21" s="36" t="s">
        <v>149</v>
      </c>
      <c r="E21" s="36" t="s">
        <v>150</v>
      </c>
      <c r="F21" s="36" t="s">
        <v>145</v>
      </c>
      <c r="G21" s="36" t="s">
        <v>149</v>
      </c>
      <c r="H21" s="36" t="s">
        <v>150</v>
      </c>
      <c r="I21" s="36" t="s">
        <v>145</v>
      </c>
      <c r="J21" s="36" t="s">
        <v>149</v>
      </c>
      <c r="K21" s="36" t="s">
        <v>150</v>
      </c>
      <c r="L21" s="36" t="s">
        <v>145</v>
      </c>
      <c r="M21" s="36" t="s">
        <v>149</v>
      </c>
      <c r="N21" s="36" t="s">
        <v>150</v>
      </c>
      <c r="O21" s="36" t="s">
        <v>145</v>
      </c>
      <c r="P21" s="36" t="s">
        <v>149</v>
      </c>
      <c r="Q21" s="196" t="s">
        <v>150</v>
      </c>
      <c r="R21" s="36" t="s">
        <v>145</v>
      </c>
      <c r="S21" s="36" t="s">
        <v>149</v>
      </c>
      <c r="T21" s="37" t="s">
        <v>150</v>
      </c>
      <c r="WUK21" s="26"/>
      <c r="WUL21" s="26"/>
      <c r="WUM21" s="26"/>
      <c r="WUN21" s="26"/>
      <c r="WUO21" s="26"/>
      <c r="WUP21" s="26"/>
      <c r="WUQ21" s="26"/>
      <c r="WUR21" s="26"/>
      <c r="WUS21" s="26"/>
      <c r="WUT21" s="26"/>
      <c r="WUU21" s="26"/>
      <c r="WUV21" s="26"/>
      <c r="WUW21" s="26"/>
      <c r="WUX21" s="26"/>
      <c r="WUY21" s="26"/>
      <c r="WUZ21" s="26"/>
      <c r="WVA21" s="26"/>
      <c r="WVB21" s="26"/>
      <c r="WVC21" s="26"/>
      <c r="WVD21" s="26"/>
      <c r="WVE21" s="26"/>
      <c r="WVF21" s="26"/>
      <c r="WVG21" s="26"/>
      <c r="WVH21" s="26"/>
      <c r="WVI21" s="26"/>
      <c r="WVJ21" s="26"/>
      <c r="WVK21" s="26"/>
      <c r="WVL21" s="26"/>
      <c r="WVM21" s="26"/>
      <c r="WVN21" s="26"/>
      <c r="WVO21" s="26"/>
      <c r="WVP21" s="26"/>
      <c r="WVQ21" s="26"/>
      <c r="WVR21" s="26"/>
      <c r="WVS21" s="26"/>
      <c r="WVT21" s="26"/>
      <c r="WVU21" s="26"/>
      <c r="WVV21" s="26"/>
      <c r="WVW21" s="26"/>
      <c r="WVX21" s="26"/>
      <c r="WVY21" s="26"/>
      <c r="WVZ21" s="26"/>
      <c r="WWA21" s="26"/>
      <c r="WWB21" s="26"/>
      <c r="WWC21" s="26"/>
      <c r="WWD21" s="26"/>
      <c r="WWE21" s="26"/>
      <c r="WWF21" s="26"/>
      <c r="WWG21" s="26"/>
      <c r="WWH21" s="26"/>
      <c r="WWI21" s="26"/>
      <c r="WWJ21" s="26"/>
      <c r="WWK21" s="26"/>
      <c r="WWL21" s="26"/>
      <c r="WWM21" s="26"/>
      <c r="WWN21" s="26"/>
      <c r="WWO21" s="26"/>
      <c r="WWP21" s="26"/>
      <c r="WWQ21" s="26"/>
      <c r="WWR21" s="26"/>
      <c r="WWS21" s="26"/>
      <c r="WWT21" s="26"/>
      <c r="WWU21" s="26"/>
      <c r="WWV21" s="26"/>
      <c r="WWW21" s="26"/>
      <c r="WWX21" s="26"/>
      <c r="WWY21" s="26"/>
      <c r="WWZ21" s="26"/>
      <c r="WXA21" s="26"/>
      <c r="WXB21" s="26"/>
      <c r="WXC21" s="26"/>
      <c r="WXD21" s="26"/>
      <c r="WXE21" s="26"/>
      <c r="WXF21" s="26"/>
      <c r="WXG21" s="26"/>
      <c r="WXH21" s="26"/>
      <c r="WXI21" s="26"/>
      <c r="WXJ21" s="26"/>
      <c r="WXK21" s="26"/>
      <c r="WXL21" s="26"/>
      <c r="WXM21" s="26"/>
      <c r="WXN21" s="26"/>
      <c r="WXO21" s="26"/>
      <c r="WXP21" s="26"/>
      <c r="WXQ21" s="26"/>
      <c r="WXR21" s="26"/>
      <c r="WXS21" s="26"/>
      <c r="WXT21" s="26"/>
      <c r="WXU21" s="26"/>
      <c r="WXV21" s="26"/>
      <c r="WXW21" s="26"/>
      <c r="WXX21" s="26"/>
      <c r="WXY21" s="26"/>
      <c r="WXZ21" s="26"/>
      <c r="WYA21" s="26"/>
      <c r="WYB21" s="26"/>
      <c r="WYC21" s="26"/>
      <c r="WYD21" s="26"/>
      <c r="WYE21" s="26"/>
      <c r="WYF21" s="26"/>
      <c r="WYG21" s="26"/>
      <c r="WYH21" s="26"/>
      <c r="WYI21" s="26"/>
      <c r="WYJ21" s="26"/>
      <c r="WYK21" s="26"/>
      <c r="WYL21" s="26"/>
      <c r="WYM21" s="26"/>
      <c r="WYN21" s="26"/>
      <c r="WYO21" s="26"/>
      <c r="WYP21" s="26"/>
      <c r="WYQ21" s="26"/>
      <c r="WYR21" s="26"/>
      <c r="WYS21" s="26"/>
      <c r="WYT21" s="26"/>
      <c r="WYU21" s="26"/>
      <c r="WYV21" s="26"/>
      <c r="WYW21" s="26"/>
      <c r="WYX21" s="26"/>
      <c r="WYY21" s="26"/>
      <c r="WYZ21" s="26"/>
      <c r="WZA21" s="26"/>
      <c r="WZB21" s="26"/>
      <c r="WZC21" s="26"/>
      <c r="WZD21" s="26"/>
      <c r="WZE21" s="26"/>
      <c r="WZF21" s="26"/>
      <c r="WZG21" s="26"/>
      <c r="WZH21" s="26"/>
      <c r="WZI21" s="26"/>
      <c r="WZJ21" s="26"/>
      <c r="WZK21" s="26"/>
      <c r="WZL21" s="26"/>
      <c r="WZM21" s="26"/>
      <c r="WZN21" s="26"/>
      <c r="WZO21" s="26"/>
      <c r="WZP21" s="26"/>
      <c r="WZQ21" s="26"/>
      <c r="WZR21" s="26"/>
      <c r="WZS21" s="26"/>
      <c r="WZT21" s="26"/>
      <c r="WZU21" s="26"/>
      <c r="WZV21" s="26"/>
      <c r="WZW21" s="26"/>
      <c r="WZX21" s="26"/>
      <c r="WZY21" s="26"/>
      <c r="WZZ21" s="26"/>
      <c r="XAA21" s="26"/>
      <c r="XAB21" s="26"/>
      <c r="XAC21" s="26"/>
      <c r="XAD21" s="26"/>
      <c r="XAE21" s="26"/>
      <c r="XAF21" s="26"/>
      <c r="XAG21" s="26"/>
      <c r="XAH21" s="26"/>
      <c r="XAI21" s="26"/>
      <c r="XAJ21" s="26"/>
      <c r="XAK21" s="26"/>
      <c r="XAL21" s="26"/>
      <c r="XAM21" s="26"/>
      <c r="XAN21" s="26"/>
      <c r="XAO21" s="26"/>
      <c r="XAP21" s="26"/>
      <c r="XAQ21" s="26"/>
      <c r="XAR21" s="26"/>
      <c r="XAS21" s="26"/>
      <c r="XAT21" s="26"/>
      <c r="XAU21" s="26"/>
      <c r="XAV21" s="26"/>
      <c r="XAW21" s="26"/>
      <c r="XAX21" s="26"/>
      <c r="XAY21" s="26"/>
      <c r="XAZ21" s="26"/>
      <c r="XBA21" s="26"/>
      <c r="XBB21" s="26"/>
      <c r="XBC21" s="26"/>
      <c r="XBD21" s="26"/>
      <c r="XBE21" s="26"/>
      <c r="XBF21" s="26"/>
      <c r="XBG21" s="26"/>
      <c r="XBH21" s="26"/>
      <c r="XBI21" s="26"/>
      <c r="XBJ21" s="26"/>
      <c r="XBK21" s="26"/>
      <c r="XBL21" s="26"/>
      <c r="XBM21" s="26"/>
      <c r="XBN21" s="26"/>
      <c r="XBO21" s="26"/>
      <c r="XBP21" s="26"/>
      <c r="XBQ21" s="26"/>
      <c r="XBR21" s="26"/>
      <c r="XBS21" s="26"/>
      <c r="XBT21" s="26"/>
      <c r="XBU21" s="26"/>
      <c r="XBV21" s="26"/>
      <c r="XBW21" s="26"/>
      <c r="XBX21" s="26"/>
      <c r="XBY21" s="26"/>
      <c r="XBZ21" s="26"/>
      <c r="XCA21" s="26"/>
      <c r="XCB21" s="26"/>
      <c r="XCC21" s="26"/>
      <c r="XCD21" s="26"/>
      <c r="XCE21" s="26"/>
      <c r="XCF21" s="26"/>
      <c r="XCG21" s="26"/>
      <c r="XCH21" s="26"/>
      <c r="XCI21" s="26"/>
      <c r="XCJ21" s="26"/>
      <c r="XCK21" s="26"/>
      <c r="XCL21" s="26"/>
      <c r="XCM21" s="26"/>
      <c r="XCN21" s="26"/>
      <c r="XCO21" s="26"/>
      <c r="XCP21" s="26"/>
      <c r="XCQ21" s="26"/>
      <c r="XCR21" s="26"/>
      <c r="XCS21" s="26"/>
      <c r="XCT21" s="26"/>
      <c r="XCU21" s="26"/>
      <c r="XCV21" s="26"/>
      <c r="XCW21" s="26"/>
      <c r="XCX21" s="26"/>
      <c r="XCY21" s="26"/>
      <c r="XCZ21" s="26"/>
      <c r="XDA21" s="26"/>
      <c r="XDB21" s="26"/>
      <c r="XDC21" s="26"/>
      <c r="XDD21" s="26"/>
      <c r="XDE21" s="26"/>
      <c r="XDF21" s="26"/>
      <c r="XDG21" s="26"/>
      <c r="XDH21" s="26"/>
      <c r="XDI21" s="26"/>
      <c r="XDJ21" s="26"/>
      <c r="XDK21" s="26"/>
      <c r="XDL21" s="26"/>
      <c r="XDM21" s="26"/>
      <c r="XDN21" s="26"/>
      <c r="XDO21" s="26"/>
      <c r="XDP21" s="26"/>
      <c r="XDQ21" s="26"/>
      <c r="XDR21" s="26"/>
      <c r="XDS21" s="26"/>
      <c r="XDT21" s="26"/>
      <c r="XDU21" s="26"/>
      <c r="XDV21" s="26"/>
      <c r="XDW21" s="26"/>
      <c r="XDX21" s="26"/>
      <c r="XDY21" s="26"/>
      <c r="XDZ21" s="26"/>
      <c r="XEA21" s="26"/>
      <c r="XEB21" s="26"/>
      <c r="XEC21" s="26"/>
      <c r="XED21" s="26"/>
      <c r="XEE21" s="26"/>
      <c r="XEF21" s="26"/>
      <c r="XEG21" s="26"/>
      <c r="XEH21" s="26"/>
      <c r="XEI21" s="26"/>
      <c r="XEJ21" s="26"/>
      <c r="XEK21" s="26"/>
      <c r="XEL21" s="26"/>
      <c r="XEM21" s="26"/>
      <c r="XEN21" s="26"/>
    </row>
    <row r="22" spans="1:20 16105:16368" ht="63" customHeight="1">
      <c r="A22" s="241" t="s">
        <v>192</v>
      </c>
      <c r="B22" s="211" t="s">
        <v>197</v>
      </c>
      <c r="C22" s="160"/>
      <c r="D22" s="160"/>
      <c r="E22" s="160"/>
      <c r="F22" s="160">
        <f>IFERROR(IF(OR(F6="",C6=""),"",F6/C6-1),"")</f>
        <v>0.46749679545870726</v>
      </c>
      <c r="G22" s="160">
        <f>IFERROR(IF(OR(G6="",D6=""),"",G6/D6-1),"")</f>
        <v>0.11993337034980556</v>
      </c>
      <c r="H22" s="160">
        <f>IFERROR(IF(OR(H6="",E6=""),"",H6/E6-1),"")</f>
        <v>0.22498339605933149</v>
      </c>
      <c r="I22" s="160">
        <f>IFERROR(IF(OR(I6="",F6=""),"",I6/F6-1),"")</f>
        <v>2.8200648864487254E-2</v>
      </c>
      <c r="J22" s="160">
        <f>IFERROR(IF(OR(J6="",G6=""),"",J6/G6-1),"")</f>
        <v>0.15394149727317807</v>
      </c>
      <c r="K22" s="160">
        <f>IFERROR(IF(OR(K6="",H6=""),"",K6/H6-1),"")</f>
        <v>0.10841277730086296</v>
      </c>
      <c r="L22" s="160">
        <f>IFERROR(IF(OR(L6="",I6=""),"",L6/I6-1),"")</f>
        <v>0.32257281553398065</v>
      </c>
      <c r="M22" s="160">
        <f>IFERROR(IF(OR(M6="",J6=""),"",M6/J6-1),"")</f>
        <v>-5.0391284333282216E-2</v>
      </c>
      <c r="N22" s="160">
        <f>IFERROR(IF(OR(N6="",K6=""),"",N6/K6-1),"")</f>
        <v>7.4880260878426474E-2</v>
      </c>
      <c r="O22" s="160">
        <f>IFERROR(IF(OR(O6="",L6=""),"",O6/L6-1),"")</f>
        <v>-6.4369609102587599E-2</v>
      </c>
      <c r="P22" s="160">
        <f>IFERROR(IF(OR(P6="",M6=""),"",P6/M6-1),"")</f>
        <v>-0.16620883560094368</v>
      </c>
      <c r="Q22" s="160">
        <f>IFERROR(IF(OR(Q6="",N6=""),"",Q6/N6-1),"")</f>
        <v>-0.12412066971311553</v>
      </c>
      <c r="R22" s="160" t="str">
        <f>IFERROR(IF(OR(R6="",O6=""),"",R6/O6-1),"")</f>
        <v/>
      </c>
      <c r="S22" s="160" t="str">
        <f>IFERROR(IF(OR(S6="",P6=""),"",S6/P6-1),"")</f>
        <v/>
      </c>
      <c r="T22" s="160" t="str">
        <f>IFERROR(IF(OR(T6="",Q6=""),"",T6/Q6-1),"")</f>
        <v/>
      </c>
    </row>
    <row r="23" spans="1:20 16105:16368" ht="63" customHeight="1">
      <c r="A23" s="242"/>
      <c r="B23" s="211" t="s">
        <v>198</v>
      </c>
      <c r="C23" s="160"/>
      <c r="D23" s="160"/>
      <c r="E23" s="160"/>
      <c r="F23" s="160">
        <f>IFERROR(IF(OR(F7="",C7=""),"",F7/C7-1),"")</f>
        <v>5.2090091760126134E-2</v>
      </c>
      <c r="G23" s="160">
        <f>IFERROR(IF(OR(G7="",D7=""),"",G7/D7-1),"")</f>
        <v>-3.5626198958619293E-3</v>
      </c>
      <c r="H23" s="160">
        <f>IFERROR(IF(OR(H7="",E7=""),"",H7/E7-1),"")</f>
        <v>1.7117861817179891E-2</v>
      </c>
      <c r="I23" s="160">
        <f>IFERROR(IF(OR(I7="",F7=""),"",I7/F7-1),"")</f>
        <v>0.53193551228966607</v>
      </c>
      <c r="J23" s="160">
        <f>IFERROR(IF(OR(J7="",G7=""),"",J7/G7-1),"")</f>
        <v>0.48817381738173826</v>
      </c>
      <c r="K23" s="160">
        <f>IFERROR(IF(OR(K7="",H7=""),"",K7/H7-1),"")</f>
        <v>0.50499475127831772</v>
      </c>
      <c r="L23" s="160">
        <f>IFERROR(IF(OR(L7="",I7=""),"",L7/I7-1),"")</f>
        <v>0.13221001782736219</v>
      </c>
      <c r="M23" s="160">
        <f>IFERROR(IF(OR(M7="",J7=""),"",M7/J7-1),"")</f>
        <v>-8.434670116429499E-2</v>
      </c>
      <c r="N23" s="160">
        <f>IFERROR(IF(OR(N7="",K7=""),"",N7/K7-1),"")</f>
        <v>3.8250382503823843E-4</v>
      </c>
      <c r="O23" s="160">
        <f>IFERROR(IF(OR(O7="",L7=""),"",O7/L7-1),"")</f>
        <v>-0.16065623730190981</v>
      </c>
      <c r="P23" s="160">
        <f>IFERROR(IF(OR(P7="",M7=""),"",P7/M7-1),"")</f>
        <v>1.5702579421144058E-2</v>
      </c>
      <c r="Q23" s="160">
        <f>IFERROR(IF(OR(Q7="",N7=""),"",Q7/N7-1),"")</f>
        <v>-6.2391759069746477E-2</v>
      </c>
      <c r="R23" s="160" t="str">
        <f>IFERROR(IF(OR(R7="",O7=""),"",R7/O7-1),"")</f>
        <v/>
      </c>
      <c r="S23" s="160" t="str">
        <f>IFERROR(IF(OR(S7="",P7=""),"",S7/P7-1),"")</f>
        <v/>
      </c>
      <c r="T23" s="160" t="str">
        <f>IFERROR(IF(OR(T7="",Q7=""),"",T7/Q7-1),"")</f>
        <v/>
      </c>
    </row>
    <row r="24" spans="1:20 16105:16368" ht="63" customHeight="1">
      <c r="A24" s="242"/>
      <c r="B24" s="211" t="s">
        <v>199</v>
      </c>
      <c r="C24" s="160"/>
      <c r="D24" s="160"/>
      <c r="E24" s="160"/>
      <c r="F24" s="160">
        <f>IFERROR(IF(OR(F8="",C8=""),"",F8/C8-1),"")</f>
        <v>-9.5238095238095233E-2</v>
      </c>
      <c r="G24" s="160">
        <f>IFERROR(IF(OR(G8="",D8=""),"",G8/D8-1),"")</f>
        <v>-5.6453262425853912E-2</v>
      </c>
      <c r="H24" s="160">
        <f>IFERROR(IF(OR(H8="",E8=""),"",H8/E8-1),"")</f>
        <v>-6.9572279371954537E-2</v>
      </c>
      <c r="I24" s="160">
        <f>IFERROR(IF(OR(I8="",F8=""),"",I8/F8-1),"")</f>
        <v>0.4038036267138434</v>
      </c>
      <c r="J24" s="160">
        <f>IFERROR(IF(OR(J8="",G8=""),"",J8/G8-1),"")</f>
        <v>0.19900281812269682</v>
      </c>
      <c r="K24" s="160">
        <f>IFERROR(IF(OR(K8="",H8=""),"",K8/H8-1),"")</f>
        <v>0.2663660168751818</v>
      </c>
      <c r="L24" s="160">
        <f>IFERROR(IF(OR(L8="",I8=""),"",L8/I8-1),"")</f>
        <v>2.6465028355387554E-2</v>
      </c>
      <c r="M24" s="160">
        <f>IFERROR(IF(OR(M8="",J8=""),"",M8/J8-1),"")</f>
        <v>-0.13451455433013926</v>
      </c>
      <c r="N24" s="160">
        <f>IFERROR(IF(OR(N8="",K8=""),"",N8/K8-1),"")</f>
        <v>-7.5818495117748408E-2</v>
      </c>
      <c r="O24" s="160">
        <f>IFERROR(IF(OR(O8="",L8=""),"",O8/L8-1),"")</f>
        <v>0.18262737875997548</v>
      </c>
      <c r="P24" s="160">
        <f>IFERROR(IF(OR(P8="",M8=""),"",P8/M8-1),"")</f>
        <v>6.4132024232295803E-2</v>
      </c>
      <c r="Q24" s="160">
        <f>IFERROR(IF(OR(Q8="",N8=""),"",Q8/N8-1),"")</f>
        <v>0.11211932877563702</v>
      </c>
      <c r="R24" s="160" t="str">
        <f>IFERROR(IF(OR(R8="",O8=""),"",R8/O8-1),"")</f>
        <v/>
      </c>
      <c r="S24" s="160" t="str">
        <f>IFERROR(IF(OR(S8="",P8=""),"",S8/P8-1),"")</f>
        <v/>
      </c>
      <c r="T24" s="160" t="str">
        <f>IFERROR(IF(OR(T8="",Q8=""),"",T8/Q8-1),"")</f>
        <v/>
      </c>
    </row>
    <row r="25" spans="1:20 16105:16368" ht="63" customHeight="1">
      <c r="A25" s="242"/>
      <c r="B25" s="211" t="s">
        <v>200</v>
      </c>
      <c r="C25" s="160"/>
      <c r="D25" s="160"/>
      <c r="E25" s="160"/>
      <c r="F25" s="160">
        <f>IFERROR(IF(OR(F9="",C9=""),"",F9/C9-1),"")</f>
        <v>0.19824908218017501</v>
      </c>
      <c r="G25" s="160">
        <f>IFERROR(IF(OR(G9="",D9=""),"",G9/D9-1),"")</f>
        <v>0.17015945330296134</v>
      </c>
      <c r="H25" s="160">
        <f>IFERROR(IF(OR(H9="",E9=""),"",H9/E9-1),"")</f>
        <v>0.18270079435127973</v>
      </c>
      <c r="I25" s="160">
        <f>IFERROR(IF(OR(I9="",F9=""),"",I9/F9-1),"")</f>
        <v>0.11359886872495872</v>
      </c>
      <c r="J25" s="160">
        <f>IFERROR(IF(OR(J9="",G9=""),"",J9/G9-1),"")</f>
        <v>0.37317500486665378</v>
      </c>
      <c r="K25" s="160">
        <f>IFERROR(IF(OR(K9="",H9=""),"",K9/H9-1),"")</f>
        <v>0.25575692963752661</v>
      </c>
      <c r="L25" s="160">
        <f>IFERROR(IF(OR(L9="",I9=""),"",L9/I9-1),"")</f>
        <v>0.15682539682539676</v>
      </c>
      <c r="M25" s="160">
        <f>IFERROR(IF(OR(M9="",J9=""),"",M9/J9-1),"")</f>
        <v>0.17791324071448833</v>
      </c>
      <c r="N25" s="160">
        <f>IFERROR(IF(OR(N9="",K9=""),"",N9/K9-1),"")</f>
        <v>0.16945411325239834</v>
      </c>
      <c r="O25" s="160">
        <f>IFERROR(IF(OR(O9="",L9=""),"",O9/L9-1),"")</f>
        <v>-6.0739114526161764E-2</v>
      </c>
      <c r="P25" s="160">
        <f>IFERROR(IF(OR(P9="",M9=""),"",P9/M9-1),"")</f>
        <v>7.1849801420146742E-2</v>
      </c>
      <c r="Q25" s="160">
        <f>IFERROR(IF(OR(Q9="",N9=""),"",Q9/N9-1),"")</f>
        <v>1.9237749546279437E-2</v>
      </c>
      <c r="R25" s="160" t="str">
        <f>IFERROR(IF(OR(R9="",O9=""),"",R9/O9-1),"")</f>
        <v/>
      </c>
      <c r="S25" s="160" t="str">
        <f>IFERROR(IF(OR(S9="",P9=""),"",S9/P9-1),"")</f>
        <v/>
      </c>
      <c r="T25" s="160" t="str">
        <f>IFERROR(IF(OR(T9="",Q9=""),"",T9/Q9-1),"")</f>
        <v/>
      </c>
    </row>
    <row r="26" spans="1:20 16105:16368" s="40" customFormat="1" ht="63" customHeight="1">
      <c r="A26" s="242"/>
      <c r="B26" s="211" t="s">
        <v>201</v>
      </c>
      <c r="C26" s="160"/>
      <c r="D26" s="160"/>
      <c r="E26" s="160"/>
      <c r="F26" s="160">
        <f>IFERROR(IF(OR(F10="",C10=""),"",F10/C10-1),"")</f>
        <v>9.4383323682686759E-2</v>
      </c>
      <c r="G26" s="160">
        <f>IFERROR(IF(OR(G10="",D10=""),"",G10/D10-1),"")</f>
        <v>-2.5588536335721557E-2</v>
      </c>
      <c r="H26" s="160">
        <f>IFERROR(IF(OR(H10="",E10=""),"",H10/E10-1),"")</f>
        <v>1.889222842421634E-2</v>
      </c>
      <c r="I26" s="160">
        <f>IFERROR(IF(OR(I10="",F10=""),"",I10/F10-1),"")</f>
        <v>0.24814814814814823</v>
      </c>
      <c r="J26" s="160">
        <f>IFERROR(IF(OR(J10="",G10=""),"",J10/G10-1),"")</f>
        <v>0.28221288515406173</v>
      </c>
      <c r="K26" s="160">
        <f>IFERROR(IF(OR(K10="",H10=""),"",K10/H10-1),"")</f>
        <v>0.26864728192161813</v>
      </c>
      <c r="L26" s="160">
        <f>IFERROR(IF(OR(L10="",I10=""),"",L10/I10-1),"")</f>
        <v>-0.1687155574395931</v>
      </c>
      <c r="M26" s="160">
        <f>IFERROR(IF(OR(M10="",J10=""),"",M10/J10-1),"")</f>
        <v>4.1234298197706076E-2</v>
      </c>
      <c r="N26" s="160">
        <f>IFERROR(IF(OR(N10="",K10=""),"",N10/K10-1),"")</f>
        <v>-4.1023085866135234E-2</v>
      </c>
      <c r="O26" s="160">
        <f>IFERROR(IF(OR(O10="",L10=""),"",O10/L10-1),"")</f>
        <v>-0.10555838857725652</v>
      </c>
      <c r="P26" s="160">
        <f>IFERROR(IF(OR(P10="",M10=""),"",P10/M10-1),"")</f>
        <v>-3.6191974822973982E-2</v>
      </c>
      <c r="Q26" s="160">
        <f>IFERROR(IF(OR(Q10="",N10=""),"",Q10/N10-1),"")</f>
        <v>-5.975060616556982E-2</v>
      </c>
      <c r="R26" s="160" t="str">
        <f>IFERROR(IF(OR(R10="",O10=""),"",R10/O10-1),"")</f>
        <v/>
      </c>
      <c r="S26" s="160" t="str">
        <f>IFERROR(IF(OR(S10="",P10=""),"",S10/P10-1),"")</f>
        <v/>
      </c>
      <c r="T26" s="160" t="str">
        <f>IFERROR(IF(OR(T10="",Q10=""),"",T10/Q10-1),"")</f>
        <v/>
      </c>
      <c r="WUK26" s="26"/>
      <c r="WUL26" s="26"/>
      <c r="WUM26" s="26"/>
      <c r="WUN26" s="26"/>
      <c r="WUO26" s="26"/>
      <c r="WUP26" s="26"/>
      <c r="WUQ26" s="26"/>
      <c r="WUR26" s="26"/>
      <c r="WUS26" s="26"/>
      <c r="WUT26" s="26"/>
      <c r="WUU26" s="26"/>
      <c r="WUV26" s="26"/>
      <c r="WUW26" s="26"/>
      <c r="WUX26" s="26"/>
      <c r="WUY26" s="26"/>
      <c r="WUZ26" s="26"/>
      <c r="WVA26" s="26"/>
      <c r="WVB26" s="26"/>
      <c r="WVC26" s="26"/>
      <c r="WVD26" s="26"/>
      <c r="WVE26" s="26"/>
      <c r="WVF26" s="26"/>
      <c r="WVG26" s="26"/>
      <c r="WVH26" s="26"/>
      <c r="WVI26" s="26"/>
      <c r="WVJ26" s="26"/>
      <c r="WVK26" s="26"/>
      <c r="WVL26" s="26"/>
      <c r="WVM26" s="26"/>
      <c r="WVN26" s="26"/>
      <c r="WVO26" s="26"/>
      <c r="WVP26" s="26"/>
      <c r="WVQ26" s="26"/>
      <c r="WVR26" s="26"/>
      <c r="WVS26" s="26"/>
      <c r="WVT26" s="26"/>
      <c r="WVU26" s="26"/>
      <c r="WVV26" s="26"/>
      <c r="WVW26" s="26"/>
      <c r="WVX26" s="26"/>
      <c r="WVY26" s="26"/>
      <c r="WVZ26" s="26"/>
      <c r="WWA26" s="26"/>
      <c r="WWB26" s="26"/>
      <c r="WWC26" s="26"/>
      <c r="WWD26" s="26"/>
      <c r="WWE26" s="26"/>
      <c r="WWF26" s="26"/>
      <c r="WWG26" s="26"/>
      <c r="WWH26" s="26"/>
      <c r="WWI26" s="26"/>
      <c r="WWJ26" s="26"/>
      <c r="WWK26" s="26"/>
      <c r="WWL26" s="26"/>
      <c r="WWM26" s="26"/>
      <c r="WWN26" s="26"/>
      <c r="WWO26" s="26"/>
      <c r="WWP26" s="26"/>
      <c r="WWQ26" s="26"/>
      <c r="WWR26" s="26"/>
      <c r="WWS26" s="26"/>
      <c r="WWT26" s="26"/>
      <c r="WWU26" s="26"/>
      <c r="WWV26" s="26"/>
      <c r="WWW26" s="26"/>
      <c r="WWX26" s="26"/>
      <c r="WWY26" s="26"/>
      <c r="WWZ26" s="26"/>
      <c r="WXA26" s="26"/>
      <c r="WXB26" s="26"/>
      <c r="WXC26" s="26"/>
      <c r="WXD26" s="26"/>
      <c r="WXE26" s="26"/>
      <c r="WXF26" s="26"/>
      <c r="WXG26" s="26"/>
      <c r="WXH26" s="26"/>
      <c r="WXI26" s="26"/>
      <c r="WXJ26" s="26"/>
      <c r="WXK26" s="26"/>
      <c r="WXL26" s="26"/>
      <c r="WXM26" s="26"/>
      <c r="WXN26" s="26"/>
      <c r="WXO26" s="26"/>
      <c r="WXP26" s="26"/>
      <c r="WXQ26" s="26"/>
      <c r="WXR26" s="26"/>
      <c r="WXS26" s="26"/>
      <c r="WXT26" s="26"/>
      <c r="WXU26" s="26"/>
      <c r="WXV26" s="26"/>
      <c r="WXW26" s="26"/>
      <c r="WXX26" s="26"/>
      <c r="WXY26" s="26"/>
      <c r="WXZ26" s="26"/>
      <c r="WYA26" s="26"/>
      <c r="WYB26" s="26"/>
      <c r="WYC26" s="26"/>
      <c r="WYD26" s="26"/>
      <c r="WYE26" s="26"/>
      <c r="WYF26" s="26"/>
      <c r="WYG26" s="26"/>
      <c r="WYH26" s="26"/>
      <c r="WYI26" s="26"/>
      <c r="WYJ26" s="26"/>
      <c r="WYK26" s="26"/>
      <c r="WYL26" s="26"/>
      <c r="WYM26" s="26"/>
      <c r="WYN26" s="26"/>
      <c r="WYO26" s="26"/>
      <c r="WYP26" s="26"/>
      <c r="WYQ26" s="26"/>
      <c r="WYR26" s="26"/>
      <c r="WYS26" s="26"/>
      <c r="WYT26" s="26"/>
      <c r="WYU26" s="26"/>
      <c r="WYV26" s="26"/>
      <c r="WYW26" s="26"/>
      <c r="WYX26" s="26"/>
      <c r="WYY26" s="26"/>
      <c r="WYZ26" s="26"/>
      <c r="WZA26" s="26"/>
      <c r="WZB26" s="26"/>
      <c r="WZC26" s="26"/>
      <c r="WZD26" s="26"/>
      <c r="WZE26" s="26"/>
      <c r="WZF26" s="26"/>
      <c r="WZG26" s="26"/>
      <c r="WZH26" s="26"/>
      <c r="WZI26" s="26"/>
      <c r="WZJ26" s="26"/>
      <c r="WZK26" s="26"/>
      <c r="WZL26" s="26"/>
      <c r="WZM26" s="26"/>
      <c r="WZN26" s="26"/>
      <c r="WZO26" s="26"/>
      <c r="WZP26" s="26"/>
      <c r="WZQ26" s="26"/>
      <c r="WZR26" s="26"/>
      <c r="WZS26" s="26"/>
      <c r="WZT26" s="26"/>
      <c r="WZU26" s="26"/>
      <c r="WZV26" s="26"/>
      <c r="WZW26" s="26"/>
      <c r="WZX26" s="26"/>
      <c r="WZY26" s="26"/>
      <c r="WZZ26" s="26"/>
      <c r="XAA26" s="26"/>
      <c r="XAB26" s="26"/>
      <c r="XAC26" s="26"/>
      <c r="XAD26" s="26"/>
      <c r="XAE26" s="26"/>
      <c r="XAF26" s="26"/>
      <c r="XAG26" s="26"/>
      <c r="XAH26" s="26"/>
      <c r="XAI26" s="26"/>
      <c r="XAJ26" s="26"/>
      <c r="XAK26" s="26"/>
      <c r="XAL26" s="26"/>
      <c r="XAM26" s="26"/>
      <c r="XAN26" s="26"/>
      <c r="XAO26" s="26"/>
      <c r="XAP26" s="26"/>
      <c r="XAQ26" s="26"/>
      <c r="XAR26" s="26"/>
      <c r="XAS26" s="26"/>
      <c r="XAT26" s="26"/>
      <c r="XAU26" s="26"/>
      <c r="XAV26" s="26"/>
      <c r="XAW26" s="26"/>
      <c r="XAX26" s="26"/>
      <c r="XAY26" s="26"/>
      <c r="XAZ26" s="26"/>
      <c r="XBA26" s="26"/>
      <c r="XBB26" s="26"/>
      <c r="XBC26" s="26"/>
      <c r="XBD26" s="26"/>
      <c r="XBE26" s="26"/>
      <c r="XBF26" s="26"/>
      <c r="XBG26" s="26"/>
      <c r="XBH26" s="26"/>
      <c r="XBI26" s="26"/>
      <c r="XBJ26" s="26"/>
      <c r="XBK26" s="26"/>
      <c r="XBL26" s="26"/>
      <c r="XBM26" s="26"/>
      <c r="XBN26" s="26"/>
      <c r="XBO26" s="26"/>
      <c r="XBP26" s="26"/>
      <c r="XBQ26" s="26"/>
      <c r="XBR26" s="26"/>
      <c r="XBS26" s="26"/>
      <c r="XBT26" s="26"/>
      <c r="XBU26" s="26"/>
      <c r="XBV26" s="26"/>
      <c r="XBW26" s="26"/>
      <c r="XBX26" s="26"/>
      <c r="XBY26" s="26"/>
      <c r="XBZ26" s="26"/>
      <c r="XCA26" s="26"/>
      <c r="XCB26" s="26"/>
      <c r="XCC26" s="26"/>
      <c r="XCD26" s="26"/>
      <c r="XCE26" s="26"/>
      <c r="XCF26" s="26"/>
      <c r="XCG26" s="26"/>
      <c r="XCH26" s="26"/>
      <c r="XCI26" s="26"/>
      <c r="XCJ26" s="26"/>
      <c r="XCK26" s="26"/>
      <c r="XCL26" s="26"/>
      <c r="XCM26" s="26"/>
      <c r="XCN26" s="26"/>
      <c r="XCO26" s="26"/>
      <c r="XCP26" s="26"/>
      <c r="XCQ26" s="26"/>
      <c r="XCR26" s="26"/>
      <c r="XCS26" s="26"/>
      <c r="XCT26" s="26"/>
      <c r="XCU26" s="26"/>
      <c r="XCV26" s="26"/>
      <c r="XCW26" s="26"/>
      <c r="XCX26" s="26"/>
      <c r="XCY26" s="26"/>
      <c r="XCZ26" s="26"/>
      <c r="XDA26" s="26"/>
      <c r="XDB26" s="26"/>
      <c r="XDC26" s="26"/>
      <c r="XDD26" s="26"/>
      <c r="XDE26" s="26"/>
      <c r="XDF26" s="26"/>
      <c r="XDG26" s="26"/>
      <c r="XDH26" s="26"/>
      <c r="XDI26" s="26"/>
      <c r="XDJ26" s="26"/>
      <c r="XDK26" s="26"/>
      <c r="XDL26" s="26"/>
      <c r="XDM26" s="26"/>
      <c r="XDN26" s="26"/>
      <c r="XDO26" s="26"/>
      <c r="XDP26" s="26"/>
      <c r="XDQ26" s="26"/>
      <c r="XDR26" s="26"/>
      <c r="XDS26" s="26"/>
      <c r="XDT26" s="26"/>
      <c r="XDU26" s="26"/>
      <c r="XDV26" s="26"/>
      <c r="XDW26" s="26"/>
      <c r="XDX26" s="26"/>
      <c r="XDY26" s="26"/>
      <c r="XDZ26" s="26"/>
      <c r="XEA26" s="26"/>
      <c r="XEB26" s="26"/>
      <c r="XEC26" s="26"/>
      <c r="XED26" s="26"/>
      <c r="XEE26" s="26"/>
      <c r="XEF26" s="26"/>
      <c r="XEG26" s="26"/>
      <c r="XEH26" s="26"/>
      <c r="XEI26" s="26"/>
      <c r="XEJ26" s="26"/>
      <c r="XEK26" s="26"/>
      <c r="XEL26" s="26"/>
      <c r="XEM26" s="26"/>
      <c r="XEN26" s="26"/>
    </row>
    <row r="27" spans="1:20 16105:16368" s="40" customFormat="1" ht="63" customHeight="1">
      <c r="A27" s="243"/>
      <c r="B27" s="211" t="s">
        <v>202</v>
      </c>
      <c r="C27" s="160"/>
      <c r="D27" s="160"/>
      <c r="E27" s="160"/>
      <c r="F27" s="160">
        <f>IFERROR(IF(OR(F11="",C11=""),"",F11/C11-1),"")</f>
        <v>0.21344007598629533</v>
      </c>
      <c r="G27" s="160">
        <f>IFERROR(IF(OR(G11="",D11=""),"",G11/D11-1),"")</f>
        <v>6.0266934918895565E-2</v>
      </c>
      <c r="H27" s="160">
        <f>IFERROR(IF(OR(H11="",E11=""),"",H11/E11-1),"")</f>
        <v>0.11329684784140559</v>
      </c>
      <c r="I27" s="160">
        <f>IFERROR(IF(OR(I11="",F11=""),"",I11/F11-1),"")</f>
        <v>0.23356909228145706</v>
      </c>
      <c r="J27" s="160">
        <f>IFERROR(IF(OR(J11="",G11=""),"",J11/G11-1),"")</f>
        <v>0.28569734345351039</v>
      </c>
      <c r="K27" s="160">
        <f>IFERROR(IF(OR(K11="",H11=""),"",K11/H11-1),"")</f>
        <v>0.26602668917136985</v>
      </c>
      <c r="L27" s="160">
        <f>IFERROR(IF(OR(L11="",I11=""),"",L11/I11-1),"")</f>
        <v>0.18225082717672114</v>
      </c>
      <c r="M27" s="160">
        <f>IFERROR(IF(OR(M11="",J11=""),"",M11/J11-1),"")</f>
        <v>-4.2984964486670996E-2</v>
      </c>
      <c r="N27" s="160">
        <f>IFERROR(IF(OR(N11="",K11=""),"",N11/K11-1),"")</f>
        <v>3.9829018522993254E-2</v>
      </c>
      <c r="O27" s="160">
        <f>IFERROR(IF(OR(O11="",L11=""),"",O11/L11-1),"")</f>
        <v>-8.6432295660174852E-2</v>
      </c>
      <c r="P27" s="160">
        <f>IFERROR(IF(OR(P11="",M11=""),"",P11/M11-1),"")</f>
        <v>-5.4925989672977571E-2</v>
      </c>
      <c r="Q27" s="160">
        <f>IFERROR(IF(OR(Q11="",N11=""),"",Q11/N11-1),"")</f>
        <v>-6.8096768248219086E-2</v>
      </c>
      <c r="R27" s="160" t="str">
        <f>IFERROR(IF(OR(R11="",O11=""),"",R11/O11-1),"")</f>
        <v/>
      </c>
      <c r="S27" s="160" t="str">
        <f>IFERROR(IF(OR(S11="",P11=""),"",S11/P11-1),"")</f>
        <v/>
      </c>
      <c r="T27" s="160" t="str">
        <f>IFERROR(IF(OR(T11="",Q11=""),"",T11/Q11-1),"")</f>
        <v/>
      </c>
      <c r="WUK27" s="26"/>
      <c r="WUL27" s="26"/>
      <c r="WUM27" s="26"/>
      <c r="WUN27" s="26"/>
      <c r="WUO27" s="26"/>
      <c r="WUP27" s="26"/>
      <c r="WUQ27" s="26"/>
      <c r="WUR27" s="26"/>
      <c r="WUS27" s="26"/>
      <c r="WUT27" s="26"/>
      <c r="WUU27" s="26"/>
      <c r="WUV27" s="26"/>
      <c r="WUW27" s="26"/>
      <c r="WUX27" s="26"/>
      <c r="WUY27" s="26"/>
      <c r="WUZ27" s="26"/>
      <c r="WVA27" s="26"/>
      <c r="WVB27" s="26"/>
      <c r="WVC27" s="26"/>
      <c r="WVD27" s="26"/>
      <c r="WVE27" s="26"/>
      <c r="WVF27" s="26"/>
      <c r="WVG27" s="26"/>
      <c r="WVH27" s="26"/>
      <c r="WVI27" s="26"/>
      <c r="WVJ27" s="26"/>
      <c r="WVK27" s="26"/>
      <c r="WVL27" s="26"/>
      <c r="WVM27" s="26"/>
      <c r="WVN27" s="26"/>
      <c r="WVO27" s="26"/>
      <c r="WVP27" s="26"/>
      <c r="WVQ27" s="26"/>
      <c r="WVR27" s="26"/>
      <c r="WVS27" s="26"/>
      <c r="WVT27" s="26"/>
      <c r="WVU27" s="26"/>
      <c r="WVV27" s="26"/>
      <c r="WVW27" s="26"/>
      <c r="WVX27" s="26"/>
      <c r="WVY27" s="26"/>
      <c r="WVZ27" s="26"/>
      <c r="WWA27" s="26"/>
      <c r="WWB27" s="26"/>
      <c r="WWC27" s="26"/>
      <c r="WWD27" s="26"/>
      <c r="WWE27" s="26"/>
      <c r="WWF27" s="26"/>
      <c r="WWG27" s="26"/>
      <c r="WWH27" s="26"/>
      <c r="WWI27" s="26"/>
      <c r="WWJ27" s="26"/>
      <c r="WWK27" s="26"/>
      <c r="WWL27" s="26"/>
      <c r="WWM27" s="26"/>
      <c r="WWN27" s="26"/>
      <c r="WWO27" s="26"/>
      <c r="WWP27" s="26"/>
      <c r="WWQ27" s="26"/>
      <c r="WWR27" s="26"/>
      <c r="WWS27" s="26"/>
      <c r="WWT27" s="26"/>
      <c r="WWU27" s="26"/>
      <c r="WWV27" s="26"/>
      <c r="WWW27" s="26"/>
      <c r="WWX27" s="26"/>
      <c r="WWY27" s="26"/>
      <c r="WWZ27" s="26"/>
      <c r="WXA27" s="26"/>
      <c r="WXB27" s="26"/>
      <c r="WXC27" s="26"/>
      <c r="WXD27" s="26"/>
      <c r="WXE27" s="26"/>
      <c r="WXF27" s="26"/>
      <c r="WXG27" s="26"/>
      <c r="WXH27" s="26"/>
      <c r="WXI27" s="26"/>
      <c r="WXJ27" s="26"/>
      <c r="WXK27" s="26"/>
      <c r="WXL27" s="26"/>
      <c r="WXM27" s="26"/>
      <c r="WXN27" s="26"/>
      <c r="WXO27" s="26"/>
      <c r="WXP27" s="26"/>
      <c r="WXQ27" s="26"/>
      <c r="WXR27" s="26"/>
      <c r="WXS27" s="26"/>
      <c r="WXT27" s="26"/>
      <c r="WXU27" s="26"/>
      <c r="WXV27" s="26"/>
      <c r="WXW27" s="26"/>
      <c r="WXX27" s="26"/>
      <c r="WXY27" s="26"/>
      <c r="WXZ27" s="26"/>
      <c r="WYA27" s="26"/>
      <c r="WYB27" s="26"/>
      <c r="WYC27" s="26"/>
      <c r="WYD27" s="26"/>
      <c r="WYE27" s="26"/>
      <c r="WYF27" s="26"/>
      <c r="WYG27" s="26"/>
      <c r="WYH27" s="26"/>
      <c r="WYI27" s="26"/>
      <c r="WYJ27" s="26"/>
      <c r="WYK27" s="26"/>
      <c r="WYL27" s="26"/>
      <c r="WYM27" s="26"/>
      <c r="WYN27" s="26"/>
      <c r="WYO27" s="26"/>
      <c r="WYP27" s="26"/>
      <c r="WYQ27" s="26"/>
      <c r="WYR27" s="26"/>
      <c r="WYS27" s="26"/>
      <c r="WYT27" s="26"/>
      <c r="WYU27" s="26"/>
      <c r="WYV27" s="26"/>
      <c r="WYW27" s="26"/>
      <c r="WYX27" s="26"/>
      <c r="WYY27" s="26"/>
      <c r="WYZ27" s="26"/>
      <c r="WZA27" s="26"/>
      <c r="WZB27" s="26"/>
      <c r="WZC27" s="26"/>
      <c r="WZD27" s="26"/>
      <c r="WZE27" s="26"/>
      <c r="WZF27" s="26"/>
      <c r="WZG27" s="26"/>
      <c r="WZH27" s="26"/>
      <c r="WZI27" s="26"/>
      <c r="WZJ27" s="26"/>
      <c r="WZK27" s="26"/>
      <c r="WZL27" s="26"/>
      <c r="WZM27" s="26"/>
      <c r="WZN27" s="26"/>
      <c r="WZO27" s="26"/>
      <c r="WZP27" s="26"/>
      <c r="WZQ27" s="26"/>
      <c r="WZR27" s="26"/>
      <c r="WZS27" s="26"/>
      <c r="WZT27" s="26"/>
      <c r="WZU27" s="26"/>
      <c r="WZV27" s="26"/>
      <c r="WZW27" s="26"/>
      <c r="WZX27" s="26"/>
      <c r="WZY27" s="26"/>
      <c r="WZZ27" s="26"/>
      <c r="XAA27" s="26"/>
      <c r="XAB27" s="26"/>
      <c r="XAC27" s="26"/>
      <c r="XAD27" s="26"/>
      <c r="XAE27" s="26"/>
      <c r="XAF27" s="26"/>
      <c r="XAG27" s="26"/>
      <c r="XAH27" s="26"/>
      <c r="XAI27" s="26"/>
      <c r="XAJ27" s="26"/>
      <c r="XAK27" s="26"/>
      <c r="XAL27" s="26"/>
      <c r="XAM27" s="26"/>
      <c r="XAN27" s="26"/>
      <c r="XAO27" s="26"/>
      <c r="XAP27" s="26"/>
      <c r="XAQ27" s="26"/>
      <c r="XAR27" s="26"/>
      <c r="XAS27" s="26"/>
      <c r="XAT27" s="26"/>
      <c r="XAU27" s="26"/>
      <c r="XAV27" s="26"/>
      <c r="XAW27" s="26"/>
      <c r="XAX27" s="26"/>
      <c r="XAY27" s="26"/>
      <c r="XAZ27" s="26"/>
      <c r="XBA27" s="26"/>
      <c r="XBB27" s="26"/>
      <c r="XBC27" s="26"/>
      <c r="XBD27" s="26"/>
      <c r="XBE27" s="26"/>
      <c r="XBF27" s="26"/>
      <c r="XBG27" s="26"/>
      <c r="XBH27" s="26"/>
      <c r="XBI27" s="26"/>
      <c r="XBJ27" s="26"/>
      <c r="XBK27" s="26"/>
      <c r="XBL27" s="26"/>
      <c r="XBM27" s="26"/>
      <c r="XBN27" s="26"/>
      <c r="XBO27" s="26"/>
      <c r="XBP27" s="26"/>
      <c r="XBQ27" s="26"/>
      <c r="XBR27" s="26"/>
      <c r="XBS27" s="26"/>
      <c r="XBT27" s="26"/>
      <c r="XBU27" s="26"/>
      <c r="XBV27" s="26"/>
      <c r="XBW27" s="26"/>
      <c r="XBX27" s="26"/>
      <c r="XBY27" s="26"/>
      <c r="XBZ27" s="26"/>
      <c r="XCA27" s="26"/>
      <c r="XCB27" s="26"/>
      <c r="XCC27" s="26"/>
      <c r="XCD27" s="26"/>
      <c r="XCE27" s="26"/>
      <c r="XCF27" s="26"/>
      <c r="XCG27" s="26"/>
      <c r="XCH27" s="26"/>
      <c r="XCI27" s="26"/>
      <c r="XCJ27" s="26"/>
      <c r="XCK27" s="26"/>
      <c r="XCL27" s="26"/>
      <c r="XCM27" s="26"/>
      <c r="XCN27" s="26"/>
      <c r="XCO27" s="26"/>
      <c r="XCP27" s="26"/>
      <c r="XCQ27" s="26"/>
      <c r="XCR27" s="26"/>
      <c r="XCS27" s="26"/>
      <c r="XCT27" s="26"/>
      <c r="XCU27" s="26"/>
      <c r="XCV27" s="26"/>
      <c r="XCW27" s="26"/>
      <c r="XCX27" s="26"/>
      <c r="XCY27" s="26"/>
      <c r="XCZ27" s="26"/>
      <c r="XDA27" s="26"/>
      <c r="XDB27" s="26"/>
      <c r="XDC27" s="26"/>
      <c r="XDD27" s="26"/>
      <c r="XDE27" s="26"/>
      <c r="XDF27" s="26"/>
      <c r="XDG27" s="26"/>
      <c r="XDH27" s="26"/>
      <c r="XDI27" s="26"/>
      <c r="XDJ27" s="26"/>
      <c r="XDK27" s="26"/>
      <c r="XDL27" s="26"/>
      <c r="XDM27" s="26"/>
      <c r="XDN27" s="26"/>
      <c r="XDO27" s="26"/>
      <c r="XDP27" s="26"/>
      <c r="XDQ27" s="26"/>
      <c r="XDR27" s="26"/>
      <c r="XDS27" s="26"/>
      <c r="XDT27" s="26"/>
      <c r="XDU27" s="26"/>
      <c r="XDV27" s="26"/>
      <c r="XDW27" s="26"/>
      <c r="XDX27" s="26"/>
      <c r="XDY27" s="26"/>
      <c r="XDZ27" s="26"/>
      <c r="XEA27" s="26"/>
      <c r="XEB27" s="26"/>
      <c r="XEC27" s="26"/>
      <c r="XED27" s="26"/>
      <c r="XEE27" s="26"/>
      <c r="XEF27" s="26"/>
      <c r="XEG27" s="26"/>
      <c r="XEH27" s="26"/>
      <c r="XEI27" s="26"/>
      <c r="XEJ27" s="26"/>
      <c r="XEK27" s="26"/>
      <c r="XEL27" s="26"/>
      <c r="XEM27" s="26"/>
      <c r="XEN27" s="26"/>
    </row>
    <row r="28" spans="1:20 16105:16368" ht="63" customHeight="1">
      <c r="A28" s="241" t="s">
        <v>193</v>
      </c>
      <c r="B28" s="211" t="s">
        <v>203</v>
      </c>
      <c r="C28" s="160"/>
      <c r="D28" s="160"/>
      <c r="E28" s="160"/>
      <c r="F28" s="160">
        <f>IFERROR(IF(OR(F12="",C12=""),"",F12/C12-1),"")</f>
        <v>0.44988488104374524</v>
      </c>
      <c r="G28" s="160">
        <f>IFERROR(IF(OR(G12="",D12=""),"",G12/D12-1),"")</f>
        <v>0.55639610943632323</v>
      </c>
      <c r="H28" s="160">
        <f>IFERROR(IF(OR(H12="",E12=""),"",H12/E12-1),"")</f>
        <v>0.51105811636339871</v>
      </c>
      <c r="I28" s="160">
        <f>IFERROR(IF(OR(I12="",F12=""),"",I12/F12-1),"")</f>
        <v>-0.15450984543722213</v>
      </c>
      <c r="J28" s="160">
        <f>IFERROR(IF(OR(J12="",G12=""),"",J12/G12-1),"")</f>
        <v>-0.24551401527610273</v>
      </c>
      <c r="K28" s="160">
        <f>IFERROR(IF(OR(K12="",H12=""),"",K12/H12-1),"")</f>
        <v>-0.20834504377905094</v>
      </c>
      <c r="L28" s="160">
        <f>IFERROR(IF(OR(L12="",I12=""),"",L12/I12-1),"")</f>
        <v>0.72566205471733558</v>
      </c>
      <c r="M28" s="160">
        <f>IFERROR(IF(OR(M12="",J12=""),"",M12/J12-1),"")</f>
        <v>0.26146766771615404</v>
      </c>
      <c r="N28" s="160">
        <f>IFERROR(IF(OR(N12="",K12=""),"",N12/K12-1),"")</f>
        <v>0.4639521546780272</v>
      </c>
      <c r="O28" s="160">
        <f>IFERROR(IF(OR(O12="",L12=""),"",O12/L12-1),"")</f>
        <v>-7.9052387171673177E-2</v>
      </c>
      <c r="P28" s="160">
        <f>IFERROR(IF(OR(P12="",M12=""),"",P12/M12-1),"")</f>
        <v>-0.27953768767039122</v>
      </c>
      <c r="Q28" s="160">
        <f>IFERROR(IF(OR(Q12="",N12=""),"",Q12/N12-1),"")</f>
        <v>-0.17645083664446803</v>
      </c>
      <c r="R28" s="160" t="str">
        <f>IFERROR(IF(OR(R12="",O12=""),"",R12/O12-1),"")</f>
        <v/>
      </c>
      <c r="S28" s="160" t="str">
        <f>IFERROR(IF(OR(S12="",P12=""),"",S12/P12-1),"")</f>
        <v/>
      </c>
      <c r="T28" s="160" t="str">
        <f>IFERROR(IF(OR(T12="",Q12=""),"",T12/Q12-1),"")</f>
        <v/>
      </c>
    </row>
    <row r="29" spans="1:20 16105:16368" ht="63" customHeight="1">
      <c r="A29" s="242"/>
      <c r="B29" s="211" t="s">
        <v>204</v>
      </c>
      <c r="C29" s="160"/>
      <c r="D29" s="160"/>
      <c r="E29" s="160"/>
      <c r="F29" s="160">
        <f>IFERROR(IF(OR(F13="",C13=""),"",F13/C13-1),"")</f>
        <v>4.512276045122765E-2</v>
      </c>
      <c r="G29" s="160">
        <f>IFERROR(IF(OR(G13="",D13=""),"",G13/D13-1),"")</f>
        <v>-0.13315649867374002</v>
      </c>
      <c r="H29" s="160">
        <f>IFERROR(IF(OR(H13="",E13=""),"",H13/E13-1),"")</f>
        <v>-5.3950471698113178E-2</v>
      </c>
      <c r="I29" s="160">
        <f>IFERROR(IF(OR(I13="",F13=""),"",I13/F13-1),"")</f>
        <v>-0.20063492063492061</v>
      </c>
      <c r="J29" s="160">
        <f>IFERROR(IF(OR(J13="",G13=""),"",J13/G13-1),"")</f>
        <v>-0.3059975520195839</v>
      </c>
      <c r="K29" s="160">
        <f>IFERROR(IF(OR(K13="",H13=""),"",K13/H13-1),"")</f>
        <v>-0.25428482393268936</v>
      </c>
      <c r="L29" s="160">
        <f>IFERROR(IF(OR(L13="",I13=""),"",L13/I13-1),"")</f>
        <v>-0.13423351866560762</v>
      </c>
      <c r="M29" s="160">
        <f>IFERROR(IF(OR(M13="",J13=""),"",M13/J13-1),"")</f>
        <v>0.57407407407407418</v>
      </c>
      <c r="N29" s="160">
        <f>IFERROR(IF(OR(N13="",K13=""),"",N13/K13-1),"")</f>
        <v>0.20142081069786877</v>
      </c>
      <c r="O29" s="160">
        <f>IFERROR(IF(OR(O13="",L13=""),"",O13/L13-1),"")</f>
        <v>0.49541284403669716</v>
      </c>
      <c r="P29" s="160">
        <f>IFERROR(IF(OR(P13="",M13=""),"",P13/M13-1),"")</f>
        <v>0.31820728291316525</v>
      </c>
      <c r="Q29" s="160">
        <f>IFERROR(IF(OR(Q13="",N13=""),"",Q13/N13-1),"")</f>
        <v>0.38539130434782609</v>
      </c>
      <c r="R29" s="160" t="str">
        <f>IFERROR(IF(OR(R13="",O13=""),"",R13/O13-1),"")</f>
        <v/>
      </c>
      <c r="S29" s="160" t="str">
        <f>IFERROR(IF(OR(S13="",P13=""),"",S13/P13-1),"")</f>
        <v/>
      </c>
      <c r="T29" s="160" t="str">
        <f>IFERROR(IF(OR(T13="",Q13=""),"",T13/Q13-1),"")</f>
        <v/>
      </c>
    </row>
    <row r="30" spans="1:20 16105:16368" ht="63" customHeight="1">
      <c r="A30" s="243"/>
      <c r="B30" s="68" t="s">
        <v>205</v>
      </c>
      <c r="C30" s="160"/>
      <c r="D30" s="160"/>
      <c r="E30" s="160"/>
      <c r="F30" s="160">
        <f>IFERROR(IF(OR(F14="",C14=""),"",F14/C14-1),"")</f>
        <v>0.4079246061773405</v>
      </c>
      <c r="G30" s="160">
        <f>IFERROR(IF(OR(G14="",D14=""),"",G14/D14-1),"")</f>
        <v>0.48957156066988605</v>
      </c>
      <c r="H30" s="160">
        <f>IFERROR(IF(OR(H14="",E14=""),"",H14/E14-1),"")</f>
        <v>0.45466576478546017</v>
      </c>
      <c r="I30" s="160">
        <f>IFERROR(IF(OR(I14="",F14=""),"",I14/F14-1),"")</f>
        <v>-0.15801045585576778</v>
      </c>
      <c r="J30" s="160">
        <f>IFERROR(IF(OR(J14="",G14=""),"",J14/G14-1),"")</f>
        <v>-0.24896537453441858</v>
      </c>
      <c r="K30" s="160">
        <f>IFERROR(IF(OR(K14="",H14=""),"",K14/H14-1),"")</f>
        <v>-0.21132968077148573</v>
      </c>
      <c r="L30" s="160">
        <f>IFERROR(IF(OR(L14="",I14=""),"",L14/I14-1),"")</f>
        <v>0.66274009168455872</v>
      </c>
      <c r="M30" s="160">
        <f>IFERROR(IF(OR(M14="",J14=""),"",M14/J14-1),"")</f>
        <v>0.2779078844652616</v>
      </c>
      <c r="N30" s="160">
        <f>IFERROR(IF(OR(N14="",K14=""),"",N14/K14-1),"")</f>
        <v>0.44791079210458862</v>
      </c>
      <c r="O30" s="160">
        <f>IFERROR(IF(OR(O14="",L14=""),"",O14/L14-1),"")</f>
        <v>-5.7199692887554998E-2</v>
      </c>
      <c r="P30" s="160">
        <f>IFERROR(IF(OR(P14="",M14=""),"",P14/M14-1),"")</f>
        <v>-0.24122318444787816</v>
      </c>
      <c r="Q30" s="160">
        <f>IFERROR(IF(OR(Q14="",N14=""),"",Q14/N14-1),"")</f>
        <v>-0.14786749995573889</v>
      </c>
      <c r="R30" s="160" t="str">
        <f>IFERROR(IF(OR(R14="",O14=""),"",R14/O14-1),"")</f>
        <v/>
      </c>
      <c r="S30" s="160" t="str">
        <f>IFERROR(IF(OR(S14="",P14=""),"",S14/P14-1),"")</f>
        <v/>
      </c>
      <c r="T30" s="160" t="str">
        <f>IFERROR(IF(OR(T14="",Q14=""),"",T14/Q14-1),"")</f>
        <v/>
      </c>
    </row>
    <row r="31" spans="1:20 16105:16368" ht="63" customHeight="1">
      <c r="A31" s="61" t="s">
        <v>194</v>
      </c>
      <c r="B31" s="211" t="s">
        <v>194</v>
      </c>
      <c r="C31" s="160"/>
      <c r="D31" s="160"/>
      <c r="E31" s="160"/>
      <c r="F31" s="160">
        <f>IFERROR(IF(OR(F15="",C15=""),"",F15/C15-1),"")</f>
        <v>-9.0870215950395572E-2</v>
      </c>
      <c r="G31" s="160">
        <f>IFERROR(IF(OR(G15="",D15=""),"",G15/D15-1),"")</f>
        <v>2.2213247172859774E-3</v>
      </c>
      <c r="H31" s="160">
        <f>IFERROR(IF(OR(H15="",E15=""),"",H15/E15-1),"")</f>
        <v>-4.2995118911621111E-2</v>
      </c>
      <c r="I31" s="160">
        <f>IFERROR(IF(OR(I15="",F15=""),"",I15/F15-1),"")</f>
        <v>-0.13476011288805267</v>
      </c>
      <c r="J31" s="160">
        <f>IFERROR(IF(OR(J15="",G15=""),"",J15/G15-1),"")</f>
        <v>-0.19867015917791653</v>
      </c>
      <c r="K31" s="160">
        <f>IFERROR(IF(OR(K15="",H15=""),"",K15/H15-1),"")</f>
        <v>-0.16918068366793271</v>
      </c>
      <c r="L31" s="160">
        <f>IFERROR(IF(OR(L15="",I15=""),"",L15/I15-1),"")</f>
        <v>-0.12870345202500677</v>
      </c>
      <c r="M31" s="160">
        <f>IFERROR(IF(OR(M15="",J15=""),"",M15/J15-1),"")</f>
        <v>0.13238622076942419</v>
      </c>
      <c r="N31" s="160">
        <f>IFERROR(IF(OR(N15="",K15=""),"",N15/K15-1),"")</f>
        <v>6.922675026123315E-3</v>
      </c>
      <c r="O31" s="160">
        <f>IFERROR(IF(OR(O15="",L15=""),"",O15/L15-1),"")</f>
        <v>0.15192637654032137</v>
      </c>
      <c r="P31" s="160">
        <f>IFERROR(IF(OR(P15="",M15=""),"",P15/M15-1),"")</f>
        <v>-0.1627622959920062</v>
      </c>
      <c r="Q31" s="160">
        <f>IFERROR(IF(OR(Q15="",N15=""),"",Q15/N15-1),"")</f>
        <v>-3.1910753664547986E-2</v>
      </c>
      <c r="R31" s="160" t="str">
        <f>IFERROR(IF(OR(R15="",O15=""),"",R15/O15-1),"")</f>
        <v/>
      </c>
      <c r="S31" s="160" t="str">
        <f>IFERROR(IF(OR(S15="",P15=""),"",S15/P15-1),"")</f>
        <v/>
      </c>
      <c r="T31" s="160" t="str">
        <f>IFERROR(IF(OR(T15="",Q15=""),"",T15/Q15-1),"")</f>
        <v/>
      </c>
    </row>
    <row r="32" spans="1:20 16105:16368" ht="63" customHeight="1">
      <c r="A32" s="61" t="s">
        <v>206</v>
      </c>
      <c r="B32" s="211" t="s">
        <v>207</v>
      </c>
      <c r="C32" s="160"/>
      <c r="D32" s="160"/>
      <c r="E32" s="160"/>
      <c r="F32" s="160">
        <f>IFERROR(IF(OR(F16="",C16=""),"",F16/C16-1),"")</f>
        <v>0.21314270724029383</v>
      </c>
      <c r="G32" s="160">
        <f>IFERROR(IF(OR(G16="",D16=""),"",G16/D16-1),"")</f>
        <v>0.1517638758231421</v>
      </c>
      <c r="H32" s="160">
        <f>IFERROR(IF(OR(H16="",E16=""),"",H16/E16-1),"")</f>
        <v>0.17543061094734402</v>
      </c>
      <c r="I32" s="160">
        <f>IFERROR(IF(OR(I16="",F16=""),"",I16/F16-1),"")</f>
        <v>6.1396598860108398E-2</v>
      </c>
      <c r="J32" s="160">
        <f>IFERROR(IF(OR(J16="",G16=""),"",J16/G16-1),"")</f>
        <v>7.8328875094439754E-2</v>
      </c>
      <c r="K32" s="160">
        <f>IFERROR(IF(OR(K16="",H16=""),"",K16/H16-1),"")</f>
        <v>7.1590580801406345E-2</v>
      </c>
      <c r="L32" s="160">
        <f>IFERROR(IF(OR(L16="",I16=""),"",L16/I16-1),"")</f>
        <v>0.26944905264996066</v>
      </c>
      <c r="M32" s="160">
        <f>IFERROR(IF(OR(M16="",J16=""),"",M16/J16-1),"")</f>
        <v>3.6385843322161104E-2</v>
      </c>
      <c r="N32" s="160">
        <f>IFERROR(IF(OR(N16="",K16=""),"",N16/K16-1),"")</f>
        <v>0.12825234030836996</v>
      </c>
      <c r="O32" s="160">
        <f>IFERROR(IF(OR(O16="",L16=""),"",O16/L16-1),"")</f>
        <v>-5.9323199669853444E-2</v>
      </c>
      <c r="P32" s="160">
        <f>IFERROR(IF(OR(P16="",M16=""),"",P16/M16-1),"")</f>
        <v>-0.11115374425594504</v>
      </c>
      <c r="Q32" s="160">
        <f>IFERROR(IF(OR(Q16="",N16=""),"",Q16/N16-1),"")</f>
        <v>-8.8166958997432543E-2</v>
      </c>
      <c r="R32" s="160" t="str">
        <f>IFERROR(IF(OR(R16="",O16=""),"",R16/O16-1),"")</f>
        <v/>
      </c>
      <c r="S32" s="160" t="str">
        <f>IFERROR(IF(OR(S16="",P16=""),"",S16/P16-1),"")</f>
        <v/>
      </c>
      <c r="T32" s="160" t="str">
        <f>IFERROR(IF(OR(T16="",Q16=""),"",T16/Q16-1),"")</f>
        <v/>
      </c>
    </row>
    <row r="33" spans="1:14" ht="31.5" hidden="1" customHeight="1">
      <c r="A33" s="63"/>
      <c r="B33" s="58"/>
      <c r="C33" s="179"/>
      <c r="D33" s="179"/>
      <c r="E33" s="180"/>
      <c r="F33" s="181"/>
      <c r="G33" s="180"/>
      <c r="H33" s="180"/>
      <c r="I33" s="182"/>
      <c r="J33" s="181"/>
      <c r="K33" s="180"/>
      <c r="L33" s="183"/>
      <c r="M33" s="180"/>
      <c r="N33" s="180"/>
    </row>
    <row r="35" spans="1:14">
      <c r="A35" s="26" t="s">
        <v>577</v>
      </c>
    </row>
    <row r="36" spans="1:14">
      <c r="A36" s="26" t="s">
        <v>578</v>
      </c>
    </row>
    <row r="1048576" ht="12.75" customHeight="1"/>
  </sheetData>
  <mergeCells count="17">
    <mergeCell ref="A28:A30"/>
    <mergeCell ref="A6:A11"/>
    <mergeCell ref="C20:E20"/>
    <mergeCell ref="C4:E4"/>
    <mergeCell ref="A22:A27"/>
    <mergeCell ref="A12:A14"/>
    <mergeCell ref="I20:K20"/>
    <mergeCell ref="I4:K4"/>
    <mergeCell ref="A1:B1"/>
    <mergeCell ref="R4:T4"/>
    <mergeCell ref="R20:T20"/>
    <mergeCell ref="O4:Q4"/>
    <mergeCell ref="O20:Q20"/>
    <mergeCell ref="L20:N20"/>
    <mergeCell ref="F4:H4"/>
    <mergeCell ref="L4:N4"/>
    <mergeCell ref="F20:H20"/>
  </mergeCells>
  <phoneticPr fontId="30"/>
  <pageMargins left="0.70866141732283472" right="0.70866141732283472" top="0.74803149606299213" bottom="0.74803149606299213" header="0.51181102362204722" footer="0.51181102362204722"/>
  <pageSetup paperSize="9" scale="27" fitToWidth="4" orientation="landscape" horizontalDpi="300" verticalDpi="300" r:id="rId1"/>
  <headerFooter>
    <oddFooter>&amp;R&amp;"Yu Gothic UI,標準"&amp;24&amp;A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DH1048572"/>
  <sheetViews>
    <sheetView zoomScale="70" zoomScaleNormal="70" workbookViewId="0">
      <selection sqref="A1:E1"/>
    </sheetView>
  </sheetViews>
  <sheetFormatPr defaultColWidth="8.125" defaultRowHeight="20.25"/>
  <cols>
    <col min="1" max="1" width="29.125" style="26" customWidth="1"/>
    <col min="2" max="2" width="32.625" style="26" customWidth="1"/>
    <col min="3" max="3" width="15.125" style="64" customWidth="1"/>
    <col min="4" max="10" width="15.125" style="26" customWidth="1"/>
    <col min="11" max="11" width="15.125" style="64" customWidth="1"/>
    <col min="12" max="52" width="15.125" style="26" customWidth="1"/>
    <col min="53" max="88" width="14.125" style="26" customWidth="1"/>
    <col min="89" max="228" width="8.125" style="26" customWidth="1"/>
    <col min="229" max="229" width="42.625" style="26" customWidth="1"/>
    <col min="230" max="230" width="12.125" style="26" customWidth="1"/>
    <col min="231" max="233" width="11.625" style="26" customWidth="1"/>
    <col min="234" max="237" width="9.125" style="26" hidden="1" customWidth="1"/>
    <col min="238" max="244" width="11.625" style="26" customWidth="1"/>
    <col min="245" max="245" width="2.125" style="26" customWidth="1"/>
    <col min="246" max="484" width="8.125" style="26" customWidth="1"/>
    <col min="485" max="485" width="42.625" style="26" customWidth="1"/>
    <col min="486" max="486" width="12.125" style="26" customWidth="1"/>
    <col min="487" max="489" width="11.625" style="26" customWidth="1"/>
    <col min="490" max="493" width="9.125" style="26" hidden="1" customWidth="1"/>
    <col min="494" max="500" width="11.625" style="26" customWidth="1"/>
    <col min="501" max="501" width="2.125" style="26" customWidth="1"/>
    <col min="502" max="740" width="8.125" style="26" customWidth="1"/>
    <col min="741" max="741" width="42.625" style="26" customWidth="1"/>
    <col min="742" max="742" width="12.125" style="26" customWidth="1"/>
    <col min="743" max="745" width="11.625" style="26" customWidth="1"/>
    <col min="746" max="749" width="9.125" style="26" hidden="1" customWidth="1"/>
    <col min="750" max="756" width="11.625" style="26" customWidth="1"/>
    <col min="757" max="757" width="2.125" style="26" customWidth="1"/>
    <col min="758" max="996" width="8.125" style="26" customWidth="1"/>
    <col min="997" max="997" width="42.625" style="26" customWidth="1"/>
    <col min="998" max="998" width="12.125" style="26" customWidth="1"/>
    <col min="999" max="1001" width="11.625" style="26" customWidth="1"/>
    <col min="1002" max="1005" width="9.125" style="26" hidden="1" customWidth="1"/>
    <col min="1006" max="1012" width="11.625" style="26" customWidth="1"/>
    <col min="1013" max="1013" width="2.125" style="26" customWidth="1"/>
    <col min="1014" max="1252" width="8.125" style="26" customWidth="1"/>
    <col min="1253" max="1253" width="42.625" style="26" customWidth="1"/>
    <col min="1254" max="1254" width="12.125" style="26" customWidth="1"/>
    <col min="1255" max="1257" width="11.625" style="26" customWidth="1"/>
    <col min="1258" max="1261" width="9.125" style="26" hidden="1" customWidth="1"/>
    <col min="1262" max="1268" width="11.625" style="26" customWidth="1"/>
    <col min="1269" max="1269" width="2.125" style="26" customWidth="1"/>
    <col min="1270" max="1508" width="8.125" style="26" customWidth="1"/>
    <col min="1509" max="1509" width="42.625" style="26" customWidth="1"/>
    <col min="1510" max="1510" width="12.125" style="26" customWidth="1"/>
    <col min="1511" max="1513" width="11.625" style="26" customWidth="1"/>
    <col min="1514" max="1517" width="9.125" style="26" hidden="1" customWidth="1"/>
    <col min="1518" max="1524" width="11.625" style="26" customWidth="1"/>
    <col min="1525" max="1525" width="2.125" style="26" customWidth="1"/>
    <col min="1526" max="1764" width="8.125" style="26" customWidth="1"/>
    <col min="1765" max="1765" width="42.625" style="26" customWidth="1"/>
    <col min="1766" max="1766" width="12.125" style="26" customWidth="1"/>
    <col min="1767" max="1769" width="11.625" style="26" customWidth="1"/>
    <col min="1770" max="1773" width="9.125" style="26" hidden="1" customWidth="1"/>
    <col min="1774" max="1780" width="11.625" style="26" customWidth="1"/>
    <col min="1781" max="1781" width="2.125" style="26" customWidth="1"/>
    <col min="1782" max="2020" width="8.125" style="26" customWidth="1"/>
    <col min="2021" max="2021" width="42.625" style="26" customWidth="1"/>
    <col min="2022" max="2022" width="12.125" style="26" customWidth="1"/>
    <col min="2023" max="2025" width="11.625" style="26" customWidth="1"/>
    <col min="2026" max="2029" width="9.125" style="26" hidden="1" customWidth="1"/>
    <col min="2030" max="2036" width="11.625" style="26" customWidth="1"/>
    <col min="2037" max="2037" width="2.125" style="26" customWidth="1"/>
    <col min="2038" max="2276" width="8.125" style="26" customWidth="1"/>
    <col min="2277" max="2277" width="42.625" style="26" customWidth="1"/>
    <col min="2278" max="2278" width="12.125" style="26" customWidth="1"/>
    <col min="2279" max="2281" width="11.625" style="26" customWidth="1"/>
    <col min="2282" max="2285" width="9.125" style="26" hidden="1" customWidth="1"/>
    <col min="2286" max="2292" width="11.625" style="26" customWidth="1"/>
    <col min="2293" max="2293" width="2.125" style="26" customWidth="1"/>
    <col min="2294" max="2532" width="8.125" style="26" customWidth="1"/>
    <col min="2533" max="2533" width="42.625" style="26" customWidth="1"/>
    <col min="2534" max="2534" width="12.125" style="26" customWidth="1"/>
    <col min="2535" max="2537" width="11.625" style="26" customWidth="1"/>
    <col min="2538" max="2541" width="9.125" style="26" hidden="1" customWidth="1"/>
    <col min="2542" max="2548" width="11.625" style="26" customWidth="1"/>
    <col min="2549" max="2549" width="2.125" style="26" customWidth="1"/>
    <col min="2550" max="2788" width="8.125" style="26" customWidth="1"/>
    <col min="2789" max="2789" width="42.625" style="26" customWidth="1"/>
    <col min="2790" max="2790" width="12.125" style="26" customWidth="1"/>
    <col min="2791" max="2793" width="11.625" style="26" customWidth="1"/>
    <col min="2794" max="2797" width="9.125" style="26" hidden="1" customWidth="1"/>
    <col min="2798" max="2804" width="11.625" style="26" customWidth="1"/>
    <col min="2805" max="2805" width="2.125" style="26" customWidth="1"/>
    <col min="2806" max="3044" width="8.125" style="26" customWidth="1"/>
    <col min="3045" max="3045" width="42.625" style="26" customWidth="1"/>
    <col min="3046" max="3046" width="12.125" style="26" customWidth="1"/>
    <col min="3047" max="3049" width="11.625" style="26" customWidth="1"/>
    <col min="3050" max="3053" width="9.125" style="26" hidden="1" customWidth="1"/>
    <col min="3054" max="3060" width="11.625" style="26" customWidth="1"/>
    <col min="3061" max="3061" width="2.125" style="26" customWidth="1"/>
    <col min="3062" max="3300" width="8.125" style="26" customWidth="1"/>
    <col min="3301" max="3301" width="42.625" style="26" customWidth="1"/>
    <col min="3302" max="3302" width="12.125" style="26" customWidth="1"/>
    <col min="3303" max="3305" width="11.625" style="26" customWidth="1"/>
    <col min="3306" max="3309" width="9.125" style="26" hidden="1" customWidth="1"/>
    <col min="3310" max="3316" width="11.625" style="26" customWidth="1"/>
    <col min="3317" max="3317" width="2.125" style="26" customWidth="1"/>
    <col min="3318" max="3556" width="8.125" style="26" customWidth="1"/>
    <col min="3557" max="3557" width="42.625" style="26" customWidth="1"/>
    <col min="3558" max="3558" width="12.125" style="26" customWidth="1"/>
    <col min="3559" max="3561" width="11.625" style="26" customWidth="1"/>
    <col min="3562" max="3565" width="9.125" style="26" hidden="1" customWidth="1"/>
    <col min="3566" max="3572" width="11.625" style="26" customWidth="1"/>
    <col min="3573" max="3573" width="2.125" style="26" customWidth="1"/>
    <col min="3574" max="3812" width="8.125" style="26" customWidth="1"/>
    <col min="3813" max="3813" width="42.625" style="26" customWidth="1"/>
    <col min="3814" max="3814" width="12.125" style="26" customWidth="1"/>
    <col min="3815" max="3817" width="11.625" style="26" customWidth="1"/>
    <col min="3818" max="3821" width="9.125" style="26" hidden="1" customWidth="1"/>
    <col min="3822" max="3828" width="11.625" style="26" customWidth="1"/>
    <col min="3829" max="3829" width="2.125" style="26" customWidth="1"/>
    <col min="3830" max="4068" width="8.125" style="26" customWidth="1"/>
    <col min="4069" max="4069" width="42.625" style="26" customWidth="1"/>
    <col min="4070" max="4070" width="12.125" style="26" customWidth="1"/>
    <col min="4071" max="4073" width="11.625" style="26" customWidth="1"/>
    <col min="4074" max="4077" width="9.125" style="26" hidden="1" customWidth="1"/>
    <col min="4078" max="4084" width="11.625" style="26" customWidth="1"/>
    <col min="4085" max="4085" width="2.125" style="26" customWidth="1"/>
    <col min="4086" max="4324" width="8.125" style="26" customWidth="1"/>
    <col min="4325" max="4325" width="42.625" style="26" customWidth="1"/>
    <col min="4326" max="4326" width="12.125" style="26" customWidth="1"/>
    <col min="4327" max="4329" width="11.625" style="26" customWidth="1"/>
    <col min="4330" max="4333" width="9.125" style="26" hidden="1" customWidth="1"/>
    <col min="4334" max="4340" width="11.625" style="26" customWidth="1"/>
    <col min="4341" max="4341" width="2.125" style="26" customWidth="1"/>
    <col min="4342" max="4580" width="8.125" style="26" customWidth="1"/>
    <col min="4581" max="4581" width="42.625" style="26" customWidth="1"/>
    <col min="4582" max="4582" width="12.125" style="26" customWidth="1"/>
    <col min="4583" max="4585" width="11.625" style="26" customWidth="1"/>
    <col min="4586" max="4589" width="9.125" style="26" hidden="1" customWidth="1"/>
    <col min="4590" max="4596" width="11.625" style="26" customWidth="1"/>
    <col min="4597" max="4597" width="2.125" style="26" customWidth="1"/>
    <col min="4598" max="4836" width="8.125" style="26" customWidth="1"/>
    <col min="4837" max="4837" width="42.625" style="26" customWidth="1"/>
    <col min="4838" max="4838" width="12.125" style="26" customWidth="1"/>
    <col min="4839" max="4841" width="11.625" style="26" customWidth="1"/>
    <col min="4842" max="4845" width="9.125" style="26" hidden="1" customWidth="1"/>
    <col min="4846" max="4852" width="11.625" style="26" customWidth="1"/>
    <col min="4853" max="4853" width="2.125" style="26" customWidth="1"/>
    <col min="4854" max="5092" width="8.125" style="26" customWidth="1"/>
    <col min="5093" max="5093" width="42.625" style="26" customWidth="1"/>
    <col min="5094" max="5094" width="12.125" style="26" customWidth="1"/>
    <col min="5095" max="5097" width="11.625" style="26" customWidth="1"/>
    <col min="5098" max="5101" width="9.125" style="26" hidden="1" customWidth="1"/>
    <col min="5102" max="5108" width="11.625" style="26" customWidth="1"/>
    <col min="5109" max="5109" width="2.125" style="26" customWidth="1"/>
    <col min="5110" max="5348" width="8.125" style="26" customWidth="1"/>
    <col min="5349" max="5349" width="42.625" style="26" customWidth="1"/>
    <col min="5350" max="5350" width="12.125" style="26" customWidth="1"/>
    <col min="5351" max="5353" width="11.625" style="26" customWidth="1"/>
    <col min="5354" max="5357" width="9.125" style="26" hidden="1" customWidth="1"/>
    <col min="5358" max="5364" width="11.625" style="26" customWidth="1"/>
    <col min="5365" max="5365" width="2.125" style="26" customWidth="1"/>
    <col min="5366" max="5604" width="8.125" style="26" customWidth="1"/>
    <col min="5605" max="5605" width="42.625" style="26" customWidth="1"/>
    <col min="5606" max="5606" width="12.125" style="26" customWidth="1"/>
    <col min="5607" max="5609" width="11.625" style="26" customWidth="1"/>
    <col min="5610" max="5613" width="9.125" style="26" hidden="1" customWidth="1"/>
    <col min="5614" max="5620" width="11.625" style="26" customWidth="1"/>
    <col min="5621" max="5621" width="2.125" style="26" customWidth="1"/>
    <col min="5622" max="5860" width="8.125" style="26" customWidth="1"/>
    <col min="5861" max="5861" width="42.625" style="26" customWidth="1"/>
    <col min="5862" max="5862" width="12.125" style="26" customWidth="1"/>
    <col min="5863" max="5865" width="11.625" style="26" customWidth="1"/>
    <col min="5866" max="5869" width="9.125" style="26" hidden="1" customWidth="1"/>
    <col min="5870" max="5876" width="11.625" style="26" customWidth="1"/>
    <col min="5877" max="5877" width="2.125" style="26" customWidth="1"/>
    <col min="5878" max="6116" width="8.125" style="26" customWidth="1"/>
    <col min="6117" max="6117" width="42.625" style="26" customWidth="1"/>
    <col min="6118" max="6118" width="12.125" style="26" customWidth="1"/>
    <col min="6119" max="6121" width="11.625" style="26" customWidth="1"/>
    <col min="6122" max="6125" width="9.125" style="26" hidden="1" customWidth="1"/>
    <col min="6126" max="6132" width="11.625" style="26" customWidth="1"/>
    <col min="6133" max="6133" width="2.125" style="26" customWidth="1"/>
    <col min="6134" max="6372" width="8.125" style="26" customWidth="1"/>
    <col min="6373" max="6373" width="42.625" style="26" customWidth="1"/>
    <col min="6374" max="6374" width="12.125" style="26" customWidth="1"/>
    <col min="6375" max="6377" width="11.625" style="26" customWidth="1"/>
    <col min="6378" max="6381" width="9.125" style="26" hidden="1" customWidth="1"/>
    <col min="6382" max="6388" width="11.625" style="26" customWidth="1"/>
    <col min="6389" max="6389" width="2.125" style="26" customWidth="1"/>
    <col min="6390" max="6628" width="8.125" style="26" customWidth="1"/>
    <col min="6629" max="6629" width="42.625" style="26" customWidth="1"/>
    <col min="6630" max="6630" width="12.125" style="26" customWidth="1"/>
    <col min="6631" max="6633" width="11.625" style="26" customWidth="1"/>
    <col min="6634" max="6637" width="9.125" style="26" hidden="1" customWidth="1"/>
    <col min="6638" max="6644" width="11.625" style="26" customWidth="1"/>
    <col min="6645" max="6645" width="2.125" style="26" customWidth="1"/>
    <col min="6646" max="6884" width="8.125" style="26" customWidth="1"/>
    <col min="6885" max="6885" width="42.625" style="26" customWidth="1"/>
    <col min="6886" max="6886" width="12.125" style="26" customWidth="1"/>
    <col min="6887" max="6889" width="11.625" style="26" customWidth="1"/>
    <col min="6890" max="6893" width="9.125" style="26" hidden="1" customWidth="1"/>
    <col min="6894" max="6900" width="11.625" style="26" customWidth="1"/>
    <col min="6901" max="6901" width="2.125" style="26" customWidth="1"/>
    <col min="6902" max="7140" width="8.125" style="26" customWidth="1"/>
    <col min="7141" max="7141" width="42.625" style="26" customWidth="1"/>
    <col min="7142" max="7142" width="12.125" style="26" customWidth="1"/>
    <col min="7143" max="7145" width="11.625" style="26" customWidth="1"/>
    <col min="7146" max="7149" width="9.125" style="26" hidden="1" customWidth="1"/>
    <col min="7150" max="7156" width="11.625" style="26" customWidth="1"/>
    <col min="7157" max="7157" width="2.125" style="26" customWidth="1"/>
    <col min="7158" max="7396" width="8.125" style="26" customWidth="1"/>
    <col min="7397" max="7397" width="42.625" style="26" customWidth="1"/>
    <col min="7398" max="7398" width="12.125" style="26" customWidth="1"/>
    <col min="7399" max="7401" width="11.625" style="26" customWidth="1"/>
    <col min="7402" max="7405" width="9.125" style="26" hidden="1" customWidth="1"/>
    <col min="7406" max="7412" width="11.625" style="26" customWidth="1"/>
    <col min="7413" max="7413" width="2.125" style="26" customWidth="1"/>
    <col min="7414" max="7652" width="8.125" style="26" customWidth="1"/>
    <col min="7653" max="7653" width="42.625" style="26" customWidth="1"/>
    <col min="7654" max="7654" width="12.125" style="26" customWidth="1"/>
    <col min="7655" max="7657" width="11.625" style="26" customWidth="1"/>
    <col min="7658" max="7661" width="9.125" style="26" hidden="1" customWidth="1"/>
    <col min="7662" max="7668" width="11.625" style="26" customWidth="1"/>
    <col min="7669" max="7669" width="2.125" style="26" customWidth="1"/>
    <col min="7670" max="7908" width="8.125" style="26" customWidth="1"/>
    <col min="7909" max="7909" width="42.625" style="26" customWidth="1"/>
    <col min="7910" max="7910" width="12.125" style="26" customWidth="1"/>
    <col min="7911" max="7913" width="11.625" style="26" customWidth="1"/>
    <col min="7914" max="7917" width="9.125" style="26" hidden="1" customWidth="1"/>
    <col min="7918" max="7924" width="11.625" style="26" customWidth="1"/>
    <col min="7925" max="7925" width="2.125" style="26" customWidth="1"/>
    <col min="7926" max="8164" width="8.125" style="26" customWidth="1"/>
    <col min="8165" max="8165" width="42.625" style="26" customWidth="1"/>
    <col min="8166" max="8166" width="12.125" style="26" customWidth="1"/>
    <col min="8167" max="8169" width="11.625" style="26" customWidth="1"/>
    <col min="8170" max="8173" width="9.125" style="26" hidden="1" customWidth="1"/>
    <col min="8174" max="8180" width="11.625" style="26" customWidth="1"/>
    <col min="8181" max="8181" width="2.125" style="26" customWidth="1"/>
    <col min="8182" max="8420" width="8.125" style="26" customWidth="1"/>
    <col min="8421" max="8421" width="42.625" style="26" customWidth="1"/>
    <col min="8422" max="8422" width="12.125" style="26" customWidth="1"/>
    <col min="8423" max="8425" width="11.625" style="26" customWidth="1"/>
    <col min="8426" max="8429" width="9.125" style="26" hidden="1" customWidth="1"/>
    <col min="8430" max="8436" width="11.625" style="26" customWidth="1"/>
    <col min="8437" max="8437" width="2.125" style="26" customWidth="1"/>
    <col min="8438" max="8676" width="8.125" style="26" customWidth="1"/>
    <col min="8677" max="8677" width="42.625" style="26" customWidth="1"/>
    <col min="8678" max="8678" width="12.125" style="26" customWidth="1"/>
    <col min="8679" max="8681" width="11.625" style="26" customWidth="1"/>
    <col min="8682" max="8685" width="9.125" style="26" hidden="1" customWidth="1"/>
    <col min="8686" max="8692" width="11.625" style="26" customWidth="1"/>
    <col min="8693" max="8693" width="2.125" style="26" customWidth="1"/>
    <col min="8694" max="8932" width="8.125" style="26" customWidth="1"/>
    <col min="8933" max="8933" width="42.625" style="26" customWidth="1"/>
    <col min="8934" max="8934" width="12.125" style="26" customWidth="1"/>
    <col min="8935" max="8937" width="11.625" style="26" customWidth="1"/>
    <col min="8938" max="8941" width="9.125" style="26" hidden="1" customWidth="1"/>
    <col min="8942" max="8948" width="11.625" style="26" customWidth="1"/>
    <col min="8949" max="8949" width="2.125" style="26" customWidth="1"/>
    <col min="8950" max="9188" width="8.125" style="26" customWidth="1"/>
    <col min="9189" max="9189" width="42.625" style="26" customWidth="1"/>
    <col min="9190" max="9190" width="12.125" style="26" customWidth="1"/>
    <col min="9191" max="9193" width="11.625" style="26" customWidth="1"/>
    <col min="9194" max="9197" width="9.125" style="26" hidden="1" customWidth="1"/>
    <col min="9198" max="9204" width="11.625" style="26" customWidth="1"/>
    <col min="9205" max="9205" width="2.125" style="26" customWidth="1"/>
    <col min="9206" max="9444" width="8.125" style="26" customWidth="1"/>
    <col min="9445" max="9445" width="42.625" style="26" customWidth="1"/>
    <col min="9446" max="9446" width="12.125" style="26" customWidth="1"/>
    <col min="9447" max="9449" width="11.625" style="26" customWidth="1"/>
    <col min="9450" max="9453" width="9.125" style="26" hidden="1" customWidth="1"/>
    <col min="9454" max="9460" width="11.625" style="26" customWidth="1"/>
    <col min="9461" max="9461" width="2.125" style="26" customWidth="1"/>
    <col min="9462" max="9700" width="8.125" style="26" customWidth="1"/>
    <col min="9701" max="9701" width="42.625" style="26" customWidth="1"/>
    <col min="9702" max="9702" width="12.125" style="26" customWidth="1"/>
    <col min="9703" max="9705" width="11.625" style="26" customWidth="1"/>
    <col min="9706" max="9709" width="9.125" style="26" hidden="1" customWidth="1"/>
    <col min="9710" max="9716" width="11.625" style="26" customWidth="1"/>
    <col min="9717" max="9717" width="2.125" style="26" customWidth="1"/>
    <col min="9718" max="9956" width="8.125" style="26" customWidth="1"/>
    <col min="9957" max="9957" width="42.625" style="26" customWidth="1"/>
    <col min="9958" max="9958" width="12.125" style="26" customWidth="1"/>
    <col min="9959" max="9961" width="11.625" style="26" customWidth="1"/>
    <col min="9962" max="9965" width="9.125" style="26" hidden="1" customWidth="1"/>
    <col min="9966" max="9972" width="11.625" style="26" customWidth="1"/>
    <col min="9973" max="9973" width="2.125" style="26" customWidth="1"/>
    <col min="9974" max="10212" width="8.125" style="26" customWidth="1"/>
    <col min="10213" max="10213" width="42.625" style="26" customWidth="1"/>
    <col min="10214" max="10214" width="12.125" style="26" customWidth="1"/>
    <col min="10215" max="10217" width="11.625" style="26" customWidth="1"/>
    <col min="10218" max="10221" width="9.125" style="26" hidden="1" customWidth="1"/>
    <col min="10222" max="10228" width="11.625" style="26" customWidth="1"/>
    <col min="10229" max="10229" width="2.125" style="26" customWidth="1"/>
    <col min="10230" max="10468" width="8.125" style="26" customWidth="1"/>
    <col min="10469" max="10469" width="42.625" style="26" customWidth="1"/>
    <col min="10470" max="10470" width="12.125" style="26" customWidth="1"/>
    <col min="10471" max="10473" width="11.625" style="26" customWidth="1"/>
    <col min="10474" max="10477" width="9.125" style="26" hidden="1" customWidth="1"/>
    <col min="10478" max="10484" width="11.625" style="26" customWidth="1"/>
    <col min="10485" max="10485" width="2.125" style="26" customWidth="1"/>
    <col min="10486" max="10724" width="8.125" style="26" customWidth="1"/>
    <col min="10725" max="10725" width="42.625" style="26" customWidth="1"/>
    <col min="10726" max="10726" width="12.125" style="26" customWidth="1"/>
    <col min="10727" max="10729" width="11.625" style="26" customWidth="1"/>
    <col min="10730" max="10733" width="9.125" style="26" hidden="1" customWidth="1"/>
    <col min="10734" max="10740" width="11.625" style="26" customWidth="1"/>
    <col min="10741" max="10741" width="2.125" style="26" customWidth="1"/>
    <col min="10742" max="10980" width="8.125" style="26" customWidth="1"/>
    <col min="10981" max="10981" width="42.625" style="26" customWidth="1"/>
    <col min="10982" max="10982" width="12.125" style="26" customWidth="1"/>
    <col min="10983" max="10985" width="11.625" style="26" customWidth="1"/>
    <col min="10986" max="10989" width="9.125" style="26" hidden="1" customWidth="1"/>
    <col min="10990" max="10996" width="11.625" style="26" customWidth="1"/>
    <col min="10997" max="10997" width="2.125" style="26" customWidth="1"/>
    <col min="10998" max="11236" width="8.125" style="26" customWidth="1"/>
    <col min="11237" max="11237" width="42.625" style="26" customWidth="1"/>
    <col min="11238" max="11238" width="12.125" style="26" customWidth="1"/>
    <col min="11239" max="11241" width="11.625" style="26" customWidth="1"/>
    <col min="11242" max="11245" width="9.125" style="26" hidden="1" customWidth="1"/>
    <col min="11246" max="11252" width="11.625" style="26" customWidth="1"/>
    <col min="11253" max="11253" width="2.125" style="26" customWidth="1"/>
    <col min="11254" max="11492" width="8.125" style="26" customWidth="1"/>
    <col min="11493" max="11493" width="42.625" style="26" customWidth="1"/>
    <col min="11494" max="11494" width="12.125" style="26" customWidth="1"/>
    <col min="11495" max="11497" width="11.625" style="26" customWidth="1"/>
    <col min="11498" max="11501" width="9.125" style="26" hidden="1" customWidth="1"/>
    <col min="11502" max="11508" width="11.625" style="26" customWidth="1"/>
    <col min="11509" max="11509" width="2.125" style="26" customWidth="1"/>
    <col min="11510" max="11748" width="8.125" style="26" customWidth="1"/>
    <col min="11749" max="11749" width="42.625" style="26" customWidth="1"/>
    <col min="11750" max="11750" width="12.125" style="26" customWidth="1"/>
    <col min="11751" max="11753" width="11.625" style="26" customWidth="1"/>
    <col min="11754" max="11757" width="9.125" style="26" hidden="1" customWidth="1"/>
    <col min="11758" max="11764" width="11.625" style="26" customWidth="1"/>
    <col min="11765" max="11765" width="2.125" style="26" customWidth="1"/>
    <col min="11766" max="12004" width="8.125" style="26" customWidth="1"/>
    <col min="12005" max="12005" width="42.625" style="26" customWidth="1"/>
    <col min="12006" max="12006" width="12.125" style="26" customWidth="1"/>
    <col min="12007" max="12009" width="11.625" style="26" customWidth="1"/>
    <col min="12010" max="12013" width="9.125" style="26" hidden="1" customWidth="1"/>
    <col min="12014" max="12020" width="11.625" style="26" customWidth="1"/>
    <col min="12021" max="12021" width="2.125" style="26" customWidth="1"/>
    <col min="12022" max="12260" width="8.125" style="26" customWidth="1"/>
    <col min="12261" max="12261" width="42.625" style="26" customWidth="1"/>
    <col min="12262" max="12262" width="12.125" style="26" customWidth="1"/>
    <col min="12263" max="12265" width="11.625" style="26" customWidth="1"/>
    <col min="12266" max="12269" width="9.125" style="26" hidden="1" customWidth="1"/>
    <col min="12270" max="12276" width="11.625" style="26" customWidth="1"/>
    <col min="12277" max="12277" width="2.125" style="26" customWidth="1"/>
    <col min="12278" max="12516" width="8.125" style="26" customWidth="1"/>
    <col min="12517" max="12517" width="42.625" style="26" customWidth="1"/>
    <col min="12518" max="12518" width="12.125" style="26" customWidth="1"/>
    <col min="12519" max="12521" width="11.625" style="26" customWidth="1"/>
    <col min="12522" max="12525" width="9.125" style="26" hidden="1" customWidth="1"/>
    <col min="12526" max="12532" width="11.625" style="26" customWidth="1"/>
    <col min="12533" max="12533" width="2.125" style="26" customWidth="1"/>
    <col min="12534" max="12772" width="8.125" style="26" customWidth="1"/>
    <col min="12773" max="12773" width="42.625" style="26" customWidth="1"/>
    <col min="12774" max="12774" width="12.125" style="26" customWidth="1"/>
    <col min="12775" max="12777" width="11.625" style="26" customWidth="1"/>
    <col min="12778" max="12781" width="9.125" style="26" hidden="1" customWidth="1"/>
    <col min="12782" max="12788" width="11.625" style="26" customWidth="1"/>
    <col min="12789" max="12789" width="2.125" style="26" customWidth="1"/>
    <col min="12790" max="13028" width="8.125" style="26" customWidth="1"/>
    <col min="13029" max="13029" width="42.625" style="26" customWidth="1"/>
    <col min="13030" max="13030" width="12.125" style="26" customWidth="1"/>
    <col min="13031" max="13033" width="11.625" style="26" customWidth="1"/>
    <col min="13034" max="13037" width="9.125" style="26" hidden="1" customWidth="1"/>
    <col min="13038" max="13044" width="11.625" style="26" customWidth="1"/>
    <col min="13045" max="13045" width="2.125" style="26" customWidth="1"/>
    <col min="13046" max="13284" width="8.125" style="26" customWidth="1"/>
    <col min="13285" max="13285" width="42.625" style="26" customWidth="1"/>
    <col min="13286" max="13286" width="12.125" style="26" customWidth="1"/>
    <col min="13287" max="13289" width="11.625" style="26" customWidth="1"/>
    <col min="13290" max="13293" width="9.125" style="26" hidden="1" customWidth="1"/>
    <col min="13294" max="13300" width="11.625" style="26" customWidth="1"/>
    <col min="13301" max="13301" width="2.125" style="26" customWidth="1"/>
    <col min="13302" max="13540" width="8.125" style="26" customWidth="1"/>
    <col min="13541" max="13541" width="42.625" style="26" customWidth="1"/>
    <col min="13542" max="13542" width="12.125" style="26" customWidth="1"/>
    <col min="13543" max="13545" width="11.625" style="26" customWidth="1"/>
    <col min="13546" max="13549" width="9.125" style="26" hidden="1" customWidth="1"/>
    <col min="13550" max="13556" width="11.625" style="26" customWidth="1"/>
    <col min="13557" max="13557" width="2.125" style="26" customWidth="1"/>
    <col min="13558" max="13796" width="8.125" style="26" customWidth="1"/>
    <col min="13797" max="13797" width="42.625" style="26" customWidth="1"/>
    <col min="13798" max="13798" width="12.125" style="26" customWidth="1"/>
    <col min="13799" max="13801" width="11.625" style="26" customWidth="1"/>
    <col min="13802" max="13805" width="9.125" style="26" hidden="1" customWidth="1"/>
    <col min="13806" max="13812" width="11.625" style="26" customWidth="1"/>
    <col min="13813" max="13813" width="2.125" style="26" customWidth="1"/>
    <col min="13814" max="14052" width="8.125" style="26" customWidth="1"/>
    <col min="14053" max="14053" width="42.625" style="26" customWidth="1"/>
    <col min="14054" max="14054" width="12.125" style="26" customWidth="1"/>
    <col min="14055" max="14057" width="11.625" style="26" customWidth="1"/>
    <col min="14058" max="14061" width="9.125" style="26" hidden="1" customWidth="1"/>
    <col min="14062" max="14068" width="11.625" style="26" customWidth="1"/>
    <col min="14069" max="14069" width="2.125" style="26" customWidth="1"/>
    <col min="14070" max="14308" width="8.125" style="26" customWidth="1"/>
    <col min="14309" max="14309" width="42.625" style="26" customWidth="1"/>
    <col min="14310" max="14310" width="12.125" style="26" customWidth="1"/>
    <col min="14311" max="14313" width="11.625" style="26" customWidth="1"/>
    <col min="14314" max="14317" width="9.125" style="26" hidden="1" customWidth="1"/>
    <col min="14318" max="14324" width="11.625" style="26" customWidth="1"/>
    <col min="14325" max="14325" width="2.125" style="26" customWidth="1"/>
    <col min="14326" max="14564" width="8.125" style="26" customWidth="1"/>
    <col min="14565" max="14565" width="42.625" style="26" customWidth="1"/>
    <col min="14566" max="14566" width="12.125" style="26" customWidth="1"/>
    <col min="14567" max="14569" width="11.625" style="26" customWidth="1"/>
    <col min="14570" max="14573" width="9.125" style="26" hidden="1" customWidth="1"/>
    <col min="14574" max="14580" width="11.625" style="26" customWidth="1"/>
    <col min="14581" max="14581" width="2.125" style="26" customWidth="1"/>
    <col min="14582" max="14820" width="8.125" style="26" customWidth="1"/>
    <col min="14821" max="14821" width="42.625" style="26" customWidth="1"/>
    <col min="14822" max="14822" width="12.125" style="26" customWidth="1"/>
    <col min="14823" max="14825" width="11.625" style="26" customWidth="1"/>
    <col min="14826" max="14829" width="9.125" style="26" hidden="1" customWidth="1"/>
    <col min="14830" max="14836" width="11.625" style="26" customWidth="1"/>
    <col min="14837" max="14837" width="2.125" style="26" customWidth="1"/>
    <col min="14838" max="15076" width="8.125" style="26" customWidth="1"/>
    <col min="15077" max="15077" width="42.625" style="26" customWidth="1"/>
    <col min="15078" max="15078" width="12.125" style="26" customWidth="1"/>
    <col min="15079" max="15081" width="11.625" style="26" customWidth="1"/>
    <col min="15082" max="15085" width="9.125" style="26" hidden="1" customWidth="1"/>
    <col min="15086" max="15092" width="11.625" style="26" customWidth="1"/>
    <col min="15093" max="15093" width="2.125" style="26" customWidth="1"/>
    <col min="15094" max="15332" width="8.125" style="26" customWidth="1"/>
    <col min="15333" max="15333" width="42.625" style="26" customWidth="1"/>
    <col min="15334" max="15334" width="12.125" style="26" customWidth="1"/>
    <col min="15335" max="15337" width="11.625" style="26" customWidth="1"/>
    <col min="15338" max="15341" width="9.125" style="26" hidden="1" customWidth="1"/>
    <col min="15342" max="15348" width="11.625" style="26" customWidth="1"/>
    <col min="15349" max="15349" width="2.125" style="26" customWidth="1"/>
    <col min="15350" max="15588" width="8.125" style="26" customWidth="1"/>
    <col min="15589" max="15589" width="42.625" style="26" customWidth="1"/>
    <col min="15590" max="15590" width="12.125" style="26" customWidth="1"/>
    <col min="15591" max="15593" width="11.625" style="26" customWidth="1"/>
    <col min="15594" max="15597" width="9.125" style="26" hidden="1" customWidth="1"/>
    <col min="15598" max="15604" width="11.625" style="26" customWidth="1"/>
    <col min="15605" max="15605" width="2.125" style="26" customWidth="1"/>
    <col min="15606" max="15844" width="8.125" style="26" customWidth="1"/>
    <col min="15845" max="15845" width="42.625" style="26" customWidth="1"/>
    <col min="15846" max="15846" width="12.125" style="26" customWidth="1"/>
    <col min="15847" max="15849" width="11.625" style="26" customWidth="1"/>
    <col min="15850" max="15853" width="9.125" style="26" hidden="1" customWidth="1"/>
    <col min="15854" max="15860" width="11.625" style="26" customWidth="1"/>
    <col min="15861" max="15861" width="2.125" style="26" customWidth="1"/>
    <col min="15862" max="16100" width="8.125" style="26" customWidth="1"/>
    <col min="16101" max="16101" width="42.625" style="26" customWidth="1"/>
    <col min="16102" max="16102" width="12.125" style="26" customWidth="1"/>
    <col min="16103" max="16105" width="11.625" style="26" customWidth="1"/>
    <col min="16106" max="16109" width="9.125" style="26" hidden="1" customWidth="1"/>
    <col min="16110" max="16116" width="11.625" style="26" customWidth="1"/>
    <col min="16117" max="16117" width="2.125" style="26" customWidth="1"/>
    <col min="16118" max="16336" width="8.125" style="26" customWidth="1"/>
    <col min="16337" max="16384" width="8.125" style="26"/>
  </cols>
  <sheetData>
    <row r="1" spans="1:42 16118:16336" ht="63" customHeight="1">
      <c r="A1" s="237" t="s">
        <v>208</v>
      </c>
      <c r="B1" s="237"/>
      <c r="C1" s="237"/>
      <c r="D1" s="237"/>
      <c r="E1" s="237"/>
      <c r="K1" s="26"/>
    </row>
    <row r="2" spans="1:42 16118:16336" ht="39.75" customHeight="1">
      <c r="C2" s="26"/>
      <c r="K2" s="26"/>
    </row>
    <row r="3" spans="1:42 16118:16336" ht="63" customHeight="1">
      <c r="A3" s="65" t="s">
        <v>209</v>
      </c>
      <c r="C3" s="30"/>
      <c r="D3" s="30"/>
      <c r="I3" s="29"/>
      <c r="J3" s="30"/>
      <c r="K3" s="30"/>
      <c r="AA3" s="30"/>
      <c r="AH3" s="30"/>
      <c r="AI3" s="30"/>
      <c r="AP3" s="30" t="s">
        <v>5</v>
      </c>
    </row>
    <row r="4" spans="1:42 16118:16336" s="43" customFormat="1">
      <c r="A4" s="53"/>
      <c r="B4" s="54"/>
      <c r="C4" s="235" t="s">
        <v>15</v>
      </c>
      <c r="D4" s="230"/>
      <c r="E4" s="230"/>
      <c r="F4" s="230"/>
      <c r="G4" s="230"/>
      <c r="H4" s="230"/>
      <c r="I4" s="230"/>
      <c r="J4" s="234"/>
      <c r="K4" s="235" t="s">
        <v>16</v>
      </c>
      <c r="L4" s="230"/>
      <c r="M4" s="230"/>
      <c r="N4" s="230"/>
      <c r="O4" s="230"/>
      <c r="P4" s="230"/>
      <c r="Q4" s="230"/>
      <c r="R4" s="234"/>
      <c r="S4" s="235" t="s">
        <v>17</v>
      </c>
      <c r="T4" s="230"/>
      <c r="U4" s="230"/>
      <c r="V4" s="230"/>
      <c r="W4" s="230"/>
      <c r="X4" s="230"/>
      <c r="Y4" s="230"/>
      <c r="Z4" s="234"/>
      <c r="AA4" s="232" t="s">
        <v>18</v>
      </c>
      <c r="AB4" s="230"/>
      <c r="AC4" s="230"/>
      <c r="AD4" s="230"/>
      <c r="AE4" s="230"/>
      <c r="AF4" s="230"/>
      <c r="AG4" s="230"/>
      <c r="AH4" s="234"/>
      <c r="AI4" s="244" t="s">
        <v>596</v>
      </c>
      <c r="AJ4" s="230"/>
      <c r="AK4" s="230"/>
      <c r="AL4" s="230"/>
      <c r="AM4" s="230"/>
      <c r="AN4" s="230"/>
      <c r="AO4" s="230"/>
      <c r="AP4" s="231"/>
      <c r="WUX4" s="26"/>
      <c r="WUY4" s="26"/>
      <c r="WUZ4" s="26"/>
      <c r="WVA4" s="26"/>
      <c r="WVB4" s="26"/>
      <c r="WVC4" s="26"/>
      <c r="WVD4" s="26"/>
      <c r="WVE4" s="26"/>
      <c r="WVF4" s="26"/>
      <c r="WVG4" s="26"/>
      <c r="WVH4" s="26"/>
      <c r="WVI4" s="26"/>
      <c r="WVJ4" s="26"/>
      <c r="WVK4" s="26"/>
      <c r="WVL4" s="26"/>
      <c r="WVM4" s="26"/>
      <c r="WVN4" s="26"/>
      <c r="WVO4" s="26"/>
      <c r="WVP4" s="26"/>
      <c r="WVQ4" s="26"/>
      <c r="WVR4" s="26"/>
      <c r="WVS4" s="26"/>
      <c r="WVT4" s="26"/>
      <c r="WVU4" s="26"/>
      <c r="WVV4" s="26"/>
      <c r="WVW4" s="26"/>
      <c r="WVX4" s="26"/>
      <c r="WVY4" s="26"/>
      <c r="WVZ4" s="26"/>
      <c r="WWA4" s="26"/>
      <c r="WWB4" s="26"/>
      <c r="WWC4" s="26"/>
      <c r="WWD4" s="26"/>
      <c r="WWE4" s="26"/>
      <c r="WWF4" s="26"/>
      <c r="WWG4" s="26"/>
      <c r="WWH4" s="26"/>
      <c r="WWI4" s="26"/>
      <c r="WWJ4" s="26"/>
      <c r="WWK4" s="26"/>
      <c r="WWL4" s="26"/>
      <c r="WWM4" s="26"/>
      <c r="WWN4" s="26"/>
      <c r="WWO4" s="26"/>
      <c r="WWP4" s="26"/>
      <c r="WWQ4" s="26"/>
      <c r="WWR4" s="26"/>
      <c r="WWS4" s="26"/>
      <c r="WWT4" s="26"/>
      <c r="WWU4" s="26"/>
      <c r="WWV4" s="26"/>
      <c r="WWW4" s="26"/>
      <c r="WWX4" s="26"/>
      <c r="WWY4" s="26"/>
      <c r="WWZ4" s="26"/>
      <c r="WXA4" s="26"/>
      <c r="WXB4" s="26"/>
      <c r="WXC4" s="26"/>
      <c r="WXD4" s="26"/>
      <c r="WXE4" s="26"/>
      <c r="WXF4" s="26"/>
      <c r="WXG4" s="26"/>
      <c r="WXH4" s="26"/>
      <c r="WXI4" s="26"/>
      <c r="WXJ4" s="26"/>
      <c r="WXK4" s="26"/>
      <c r="WXL4" s="26"/>
      <c r="WXM4" s="26"/>
      <c r="WXN4" s="26"/>
      <c r="WXO4" s="26"/>
      <c r="WXP4" s="26"/>
      <c r="WXQ4" s="26"/>
      <c r="WXR4" s="26"/>
      <c r="WXS4" s="26"/>
      <c r="WXT4" s="26"/>
      <c r="WXU4" s="26"/>
      <c r="WXV4" s="26"/>
      <c r="WXW4" s="26"/>
      <c r="WXX4" s="26"/>
      <c r="WXY4" s="26"/>
      <c r="WXZ4" s="26"/>
      <c r="WYA4" s="26"/>
      <c r="WYB4" s="26"/>
      <c r="WYC4" s="26"/>
      <c r="WYD4" s="26"/>
      <c r="WYE4" s="26"/>
      <c r="WYF4" s="26"/>
      <c r="WYG4" s="26"/>
      <c r="WYH4" s="26"/>
      <c r="WYI4" s="26"/>
      <c r="WYJ4" s="26"/>
      <c r="WYK4" s="26"/>
      <c r="WYL4" s="26"/>
      <c r="WYM4" s="26"/>
      <c r="WYN4" s="26"/>
      <c r="WYO4" s="26"/>
      <c r="WYP4" s="26"/>
      <c r="WYQ4" s="26"/>
      <c r="WYR4" s="26"/>
      <c r="WYS4" s="26"/>
      <c r="WYT4" s="26"/>
      <c r="WYU4" s="26"/>
      <c r="WYV4" s="26"/>
      <c r="WYW4" s="26"/>
      <c r="WYX4" s="26"/>
      <c r="WYY4" s="26"/>
      <c r="WYZ4" s="26"/>
      <c r="WZA4" s="26"/>
      <c r="WZB4" s="26"/>
      <c r="WZC4" s="26"/>
      <c r="WZD4" s="26"/>
      <c r="WZE4" s="26"/>
      <c r="WZF4" s="26"/>
      <c r="WZG4" s="26"/>
      <c r="WZH4" s="26"/>
      <c r="WZI4" s="26"/>
      <c r="WZJ4" s="26"/>
      <c r="WZK4" s="26"/>
      <c r="WZL4" s="26"/>
      <c r="WZM4" s="26"/>
      <c r="WZN4" s="26"/>
      <c r="WZO4" s="26"/>
      <c r="WZP4" s="26"/>
      <c r="WZQ4" s="26"/>
      <c r="WZR4" s="26"/>
      <c r="WZS4" s="26"/>
      <c r="WZT4" s="26"/>
      <c r="WZU4" s="26"/>
      <c r="WZV4" s="26"/>
      <c r="WZW4" s="26"/>
      <c r="WZX4" s="26"/>
      <c r="WZY4" s="26"/>
      <c r="WZZ4" s="26"/>
      <c r="XAA4" s="26"/>
      <c r="XAB4" s="26"/>
      <c r="XAC4" s="26"/>
      <c r="XAD4" s="26"/>
      <c r="XAE4" s="26"/>
      <c r="XAF4" s="26"/>
      <c r="XAG4" s="26"/>
      <c r="XAH4" s="26"/>
      <c r="XAI4" s="26"/>
      <c r="XAJ4" s="26"/>
      <c r="XAK4" s="26"/>
      <c r="XAL4" s="26"/>
      <c r="XAM4" s="26"/>
      <c r="XAN4" s="26"/>
      <c r="XAO4" s="26"/>
      <c r="XAP4" s="26"/>
      <c r="XAQ4" s="26"/>
      <c r="XAR4" s="26"/>
      <c r="XAS4" s="26"/>
      <c r="XAT4" s="26"/>
      <c r="XAU4" s="26"/>
      <c r="XAV4" s="26"/>
      <c r="XAW4" s="26"/>
      <c r="XAX4" s="26"/>
      <c r="XAY4" s="26"/>
      <c r="XAZ4" s="26"/>
      <c r="XBA4" s="26"/>
      <c r="XBB4" s="26"/>
      <c r="XBC4" s="26"/>
      <c r="XBD4" s="26"/>
      <c r="XBE4" s="26"/>
      <c r="XBF4" s="26"/>
      <c r="XBG4" s="26"/>
      <c r="XBH4" s="26"/>
      <c r="XBI4" s="26"/>
      <c r="XBJ4" s="26"/>
      <c r="XBK4" s="26"/>
      <c r="XBL4" s="26"/>
      <c r="XBM4" s="26"/>
      <c r="XBN4" s="26"/>
      <c r="XBO4" s="26"/>
      <c r="XBP4" s="26"/>
      <c r="XBQ4" s="26"/>
      <c r="XBR4" s="26"/>
      <c r="XBS4" s="26"/>
      <c r="XBT4" s="26"/>
      <c r="XBU4" s="26"/>
      <c r="XBV4" s="26"/>
      <c r="XBW4" s="26"/>
      <c r="XBX4" s="26"/>
      <c r="XBY4" s="26"/>
      <c r="XBZ4" s="26"/>
      <c r="XCA4" s="26"/>
      <c r="XCB4" s="26"/>
      <c r="XCC4" s="26"/>
      <c r="XCD4" s="26"/>
      <c r="XCE4" s="26"/>
      <c r="XCF4" s="26"/>
      <c r="XCG4" s="26"/>
      <c r="XCH4" s="26"/>
      <c r="XCI4" s="26"/>
      <c r="XCJ4" s="26"/>
      <c r="XCK4" s="26"/>
      <c r="XCL4" s="26"/>
      <c r="XCM4" s="26"/>
      <c r="XCN4" s="26"/>
      <c r="XCO4" s="26"/>
      <c r="XCP4" s="26"/>
      <c r="XCQ4" s="26"/>
      <c r="XCR4" s="26"/>
      <c r="XCS4" s="26"/>
      <c r="XCT4" s="26"/>
      <c r="XCU4" s="26"/>
      <c r="XCV4" s="26"/>
      <c r="XCW4" s="26"/>
      <c r="XCX4" s="26"/>
      <c r="XCY4" s="26"/>
      <c r="XCZ4" s="26"/>
      <c r="XDA4" s="26"/>
      <c r="XDB4" s="26"/>
      <c r="XDC4" s="26"/>
      <c r="XDD4" s="26"/>
      <c r="XDE4" s="26"/>
      <c r="XDF4" s="26"/>
      <c r="XDG4" s="26"/>
      <c r="XDH4" s="26"/>
    </row>
    <row r="5" spans="1:42 16118:16336" s="38" customFormat="1" ht="36" customHeight="1">
      <c r="A5" s="55"/>
      <c r="B5" s="56"/>
      <c r="C5" s="36" t="s">
        <v>143</v>
      </c>
      <c r="D5" s="36" t="s">
        <v>144</v>
      </c>
      <c r="E5" s="36" t="s">
        <v>145</v>
      </c>
      <c r="F5" s="36" t="s">
        <v>146</v>
      </c>
      <c r="G5" s="36" t="s">
        <v>147</v>
      </c>
      <c r="H5" s="36" t="s">
        <v>148</v>
      </c>
      <c r="I5" s="36" t="s">
        <v>149</v>
      </c>
      <c r="J5" s="36" t="s">
        <v>150</v>
      </c>
      <c r="K5" s="36" t="s">
        <v>143</v>
      </c>
      <c r="L5" s="36" t="s">
        <v>144</v>
      </c>
      <c r="M5" s="36" t="s">
        <v>145</v>
      </c>
      <c r="N5" s="36" t="s">
        <v>146</v>
      </c>
      <c r="O5" s="36" t="s">
        <v>147</v>
      </c>
      <c r="P5" s="36" t="s">
        <v>148</v>
      </c>
      <c r="Q5" s="36" t="s">
        <v>149</v>
      </c>
      <c r="R5" s="36" t="s">
        <v>150</v>
      </c>
      <c r="S5" s="36" t="s">
        <v>143</v>
      </c>
      <c r="T5" s="36" t="s">
        <v>144</v>
      </c>
      <c r="U5" s="36" t="s">
        <v>145</v>
      </c>
      <c r="V5" s="36" t="s">
        <v>146</v>
      </c>
      <c r="W5" s="36" t="s">
        <v>147</v>
      </c>
      <c r="X5" s="57" t="s">
        <v>148</v>
      </c>
      <c r="Y5" s="36" t="s">
        <v>149</v>
      </c>
      <c r="Z5" s="36" t="s">
        <v>150</v>
      </c>
      <c r="AA5" s="36" t="s">
        <v>143</v>
      </c>
      <c r="AB5" s="36" t="s">
        <v>144</v>
      </c>
      <c r="AC5" s="36" t="s">
        <v>145</v>
      </c>
      <c r="AD5" s="36" t="s">
        <v>146</v>
      </c>
      <c r="AE5" s="36" t="s">
        <v>147</v>
      </c>
      <c r="AF5" s="36" t="s">
        <v>148</v>
      </c>
      <c r="AG5" s="36" t="s">
        <v>149</v>
      </c>
      <c r="AH5" s="36" t="s">
        <v>150</v>
      </c>
      <c r="AI5" s="199" t="s">
        <v>143</v>
      </c>
      <c r="AJ5" s="36" t="s">
        <v>144</v>
      </c>
      <c r="AK5" s="36" t="s">
        <v>145</v>
      </c>
      <c r="AL5" s="36" t="s">
        <v>146</v>
      </c>
      <c r="AM5" s="36" t="s">
        <v>147</v>
      </c>
      <c r="AN5" s="36" t="s">
        <v>148</v>
      </c>
      <c r="AO5" s="36" t="s">
        <v>149</v>
      </c>
      <c r="AP5" s="37" t="s">
        <v>150</v>
      </c>
      <c r="WUX5" s="26"/>
      <c r="WUY5" s="26"/>
      <c r="WUZ5" s="26"/>
      <c r="WVA5" s="26"/>
      <c r="WVB5" s="26"/>
      <c r="WVC5" s="26"/>
      <c r="WVD5" s="26"/>
      <c r="WVE5" s="26"/>
      <c r="WVF5" s="26"/>
      <c r="WVG5" s="26"/>
      <c r="WVH5" s="26"/>
      <c r="WVI5" s="26"/>
      <c r="WVJ5" s="26"/>
      <c r="WVK5" s="26"/>
      <c r="WVL5" s="26"/>
      <c r="WVM5" s="26"/>
      <c r="WVN5" s="26"/>
      <c r="WVO5" s="26"/>
      <c r="WVP5" s="26"/>
      <c r="WVQ5" s="26"/>
      <c r="WVR5" s="26"/>
      <c r="WVS5" s="26"/>
      <c r="WVT5" s="26"/>
      <c r="WVU5" s="26"/>
      <c r="WVV5" s="26"/>
      <c r="WVW5" s="26"/>
      <c r="WVX5" s="26"/>
      <c r="WVY5" s="26"/>
      <c r="WVZ5" s="26"/>
      <c r="WWA5" s="26"/>
      <c r="WWB5" s="26"/>
      <c r="WWC5" s="26"/>
      <c r="WWD5" s="26"/>
      <c r="WWE5" s="26"/>
      <c r="WWF5" s="26"/>
      <c r="WWG5" s="26"/>
      <c r="WWH5" s="26"/>
      <c r="WWI5" s="26"/>
      <c r="WWJ5" s="26"/>
      <c r="WWK5" s="26"/>
      <c r="WWL5" s="26"/>
      <c r="WWM5" s="26"/>
      <c r="WWN5" s="26"/>
      <c r="WWO5" s="26"/>
      <c r="WWP5" s="26"/>
      <c r="WWQ5" s="26"/>
      <c r="WWR5" s="26"/>
      <c r="WWS5" s="26"/>
      <c r="WWT5" s="26"/>
      <c r="WWU5" s="26"/>
      <c r="WWV5" s="26"/>
      <c r="WWW5" s="26"/>
      <c r="WWX5" s="26"/>
      <c r="WWY5" s="26"/>
      <c r="WWZ5" s="26"/>
      <c r="WXA5" s="26"/>
      <c r="WXB5" s="26"/>
      <c r="WXC5" s="26"/>
      <c r="WXD5" s="26"/>
      <c r="WXE5" s="26"/>
      <c r="WXF5" s="26"/>
      <c r="WXG5" s="26"/>
      <c r="WXH5" s="26"/>
      <c r="WXI5" s="26"/>
      <c r="WXJ5" s="26"/>
      <c r="WXK5" s="26"/>
      <c r="WXL5" s="26"/>
      <c r="WXM5" s="26"/>
      <c r="WXN5" s="26"/>
      <c r="WXO5" s="26"/>
      <c r="WXP5" s="26"/>
      <c r="WXQ5" s="26"/>
      <c r="WXR5" s="26"/>
      <c r="WXS5" s="26"/>
      <c r="WXT5" s="26"/>
      <c r="WXU5" s="26"/>
      <c r="WXV5" s="26"/>
      <c r="WXW5" s="26"/>
      <c r="WXX5" s="26"/>
      <c r="WXY5" s="26"/>
      <c r="WXZ5" s="26"/>
      <c r="WYA5" s="26"/>
      <c r="WYB5" s="26"/>
      <c r="WYC5" s="26"/>
      <c r="WYD5" s="26"/>
      <c r="WYE5" s="26"/>
      <c r="WYF5" s="26"/>
      <c r="WYG5" s="26"/>
      <c r="WYH5" s="26"/>
      <c r="WYI5" s="26"/>
      <c r="WYJ5" s="26"/>
      <c r="WYK5" s="26"/>
      <c r="WYL5" s="26"/>
      <c r="WYM5" s="26"/>
      <c r="WYN5" s="26"/>
      <c r="WYO5" s="26"/>
      <c r="WYP5" s="26"/>
      <c r="WYQ5" s="26"/>
      <c r="WYR5" s="26"/>
      <c r="WYS5" s="26"/>
      <c r="WYT5" s="26"/>
      <c r="WYU5" s="26"/>
      <c r="WYV5" s="26"/>
      <c r="WYW5" s="26"/>
      <c r="WYX5" s="26"/>
      <c r="WYY5" s="26"/>
      <c r="WYZ5" s="26"/>
      <c r="WZA5" s="26"/>
      <c r="WZB5" s="26"/>
      <c r="WZC5" s="26"/>
      <c r="WZD5" s="26"/>
      <c r="WZE5" s="26"/>
      <c r="WZF5" s="26"/>
      <c r="WZG5" s="26"/>
      <c r="WZH5" s="26"/>
      <c r="WZI5" s="26"/>
      <c r="WZJ5" s="26"/>
      <c r="WZK5" s="26"/>
      <c r="WZL5" s="26"/>
      <c r="WZM5" s="26"/>
      <c r="WZN5" s="26"/>
      <c r="WZO5" s="26"/>
      <c r="WZP5" s="26"/>
      <c r="WZQ5" s="26"/>
      <c r="WZR5" s="26"/>
      <c r="WZS5" s="26"/>
      <c r="WZT5" s="26"/>
      <c r="WZU5" s="26"/>
      <c r="WZV5" s="26"/>
      <c r="WZW5" s="26"/>
      <c r="WZX5" s="26"/>
      <c r="WZY5" s="26"/>
      <c r="WZZ5" s="26"/>
      <c r="XAA5" s="26"/>
      <c r="XAB5" s="26"/>
      <c r="XAC5" s="26"/>
      <c r="XAD5" s="26"/>
      <c r="XAE5" s="26"/>
      <c r="XAF5" s="26"/>
      <c r="XAG5" s="26"/>
      <c r="XAH5" s="26"/>
      <c r="XAI5" s="26"/>
      <c r="XAJ5" s="26"/>
      <c r="XAK5" s="26"/>
      <c r="XAL5" s="26"/>
      <c r="XAM5" s="26"/>
      <c r="XAN5" s="26"/>
      <c r="XAO5" s="26"/>
      <c r="XAP5" s="26"/>
      <c r="XAQ5" s="26"/>
      <c r="XAR5" s="26"/>
      <c r="XAS5" s="26"/>
      <c r="XAT5" s="26"/>
      <c r="XAU5" s="26"/>
      <c r="XAV5" s="26"/>
      <c r="XAW5" s="26"/>
      <c r="XAX5" s="26"/>
      <c r="XAY5" s="26"/>
      <c r="XAZ5" s="26"/>
      <c r="XBA5" s="26"/>
      <c r="XBB5" s="26"/>
      <c r="XBC5" s="26"/>
      <c r="XBD5" s="26"/>
      <c r="XBE5" s="26"/>
      <c r="XBF5" s="26"/>
      <c r="XBG5" s="26"/>
      <c r="XBH5" s="26"/>
      <c r="XBI5" s="26"/>
      <c r="XBJ5" s="26"/>
      <c r="XBK5" s="26"/>
      <c r="XBL5" s="26"/>
      <c r="XBM5" s="26"/>
      <c r="XBN5" s="26"/>
      <c r="XBO5" s="26"/>
      <c r="XBP5" s="26"/>
      <c r="XBQ5" s="26"/>
      <c r="XBR5" s="26"/>
      <c r="XBS5" s="26"/>
      <c r="XBT5" s="26"/>
      <c r="XBU5" s="26"/>
      <c r="XBV5" s="26"/>
      <c r="XBW5" s="26"/>
      <c r="XBX5" s="26"/>
      <c r="XBY5" s="26"/>
      <c r="XBZ5" s="26"/>
      <c r="XCA5" s="26"/>
      <c r="XCB5" s="26"/>
      <c r="XCC5" s="26"/>
      <c r="XCD5" s="26"/>
      <c r="XCE5" s="26"/>
      <c r="XCF5" s="26"/>
      <c r="XCG5" s="26"/>
      <c r="XCH5" s="26"/>
      <c r="XCI5" s="26"/>
      <c r="XCJ5" s="26"/>
      <c r="XCK5" s="26"/>
      <c r="XCL5" s="26"/>
      <c r="XCM5" s="26"/>
      <c r="XCN5" s="26"/>
      <c r="XCO5" s="26"/>
      <c r="XCP5" s="26"/>
      <c r="XCQ5" s="26"/>
      <c r="XCR5" s="26"/>
      <c r="XCS5" s="26"/>
      <c r="XCT5" s="26"/>
      <c r="XCU5" s="26"/>
      <c r="XCV5" s="26"/>
      <c r="XCW5" s="26"/>
      <c r="XCX5" s="26"/>
      <c r="XCY5" s="26"/>
      <c r="XCZ5" s="26"/>
      <c r="XDA5" s="26"/>
      <c r="XDB5" s="26"/>
      <c r="XDC5" s="26"/>
      <c r="XDD5" s="26"/>
      <c r="XDE5" s="26"/>
      <c r="XDF5" s="26"/>
      <c r="XDG5" s="26"/>
      <c r="XDH5" s="26"/>
    </row>
    <row r="6" spans="1:42 16118:16336" ht="63" customHeight="1">
      <c r="A6" s="68" t="s">
        <v>210</v>
      </c>
      <c r="B6" s="212" t="s">
        <v>180</v>
      </c>
      <c r="C6" s="158">
        <v>7953</v>
      </c>
      <c r="D6" s="158">
        <f>E6-C6</f>
        <v>7964</v>
      </c>
      <c r="E6" s="158">
        <v>15917</v>
      </c>
      <c r="F6" s="158">
        <f>G6-E6</f>
        <v>9859</v>
      </c>
      <c r="G6" s="158">
        <v>25776</v>
      </c>
      <c r="H6" s="158">
        <f>J6-G6</f>
        <v>21819</v>
      </c>
      <c r="I6" s="158">
        <f>J6-E6</f>
        <v>31678</v>
      </c>
      <c r="J6" s="158">
        <v>47595</v>
      </c>
      <c r="K6" s="158">
        <v>9337</v>
      </c>
      <c r="L6" s="158">
        <f>M6-K6</f>
        <v>13522</v>
      </c>
      <c r="M6" s="158">
        <v>22859</v>
      </c>
      <c r="N6" s="158">
        <f>O6-M6</f>
        <v>12618</v>
      </c>
      <c r="O6" s="158">
        <v>35477</v>
      </c>
      <c r="P6" s="158">
        <f>R6-O6</f>
        <v>24785</v>
      </c>
      <c r="Q6" s="158">
        <f>R6-M6</f>
        <v>37403</v>
      </c>
      <c r="R6" s="158">
        <v>60262</v>
      </c>
      <c r="S6" s="158">
        <v>9567</v>
      </c>
      <c r="T6" s="158">
        <f>U6-S6</f>
        <v>11068</v>
      </c>
      <c r="U6" s="158">
        <v>20635</v>
      </c>
      <c r="V6" s="158">
        <f>W6-U6</f>
        <v>12156</v>
      </c>
      <c r="W6" s="158">
        <v>32791</v>
      </c>
      <c r="X6" s="158">
        <f>Z6-W6</f>
        <v>23902</v>
      </c>
      <c r="Y6" s="158">
        <f>Z6-U6</f>
        <v>36058</v>
      </c>
      <c r="Z6" s="158">
        <v>56693</v>
      </c>
      <c r="AA6" s="158">
        <v>9320</v>
      </c>
      <c r="AB6" s="158">
        <f>AC6-AA6</f>
        <v>12703</v>
      </c>
      <c r="AC6" s="158">
        <v>22023</v>
      </c>
      <c r="AD6" s="158">
        <f>AE6-AC6</f>
        <v>14003</v>
      </c>
      <c r="AE6" s="158">
        <v>36026</v>
      </c>
      <c r="AF6" s="158">
        <f>AH6-AE6</f>
        <v>22762</v>
      </c>
      <c r="AG6" s="158">
        <f>AH6-AC6</f>
        <v>36765</v>
      </c>
      <c r="AH6" s="158">
        <v>58788</v>
      </c>
      <c r="AI6" s="158">
        <v>6518</v>
      </c>
      <c r="AJ6" s="158" t="str">
        <f t="shared" ref="AJ6:AJ7" si="0">IF(OR(AK6="",AI6=""),"",AK6-AI6)</f>
        <v/>
      </c>
      <c r="AK6" s="158"/>
      <c r="AL6" s="158" t="str">
        <f t="shared" ref="AL6:AL7" si="1">IF(OR(AM6="",AK6=""),"",AM6-AK6)</f>
        <v/>
      </c>
      <c r="AM6" s="158"/>
      <c r="AN6" s="158" t="str">
        <f t="shared" ref="AN6:AN7" si="2">IF(OR(AP6="",AM6=""),"",AP6-AM6)</f>
        <v/>
      </c>
      <c r="AO6" s="158" t="str">
        <f t="shared" ref="AO6:AO7" si="3">IF(OR(AP6="",AK6=""),"",AP6-AK6)</f>
        <v/>
      </c>
      <c r="AP6" s="158"/>
    </row>
    <row r="7" spans="1:42 16118:16336" ht="63" customHeight="1">
      <c r="A7" s="68" t="s">
        <v>211</v>
      </c>
      <c r="B7" s="212" t="s">
        <v>180</v>
      </c>
      <c r="C7" s="158">
        <v>5428</v>
      </c>
      <c r="D7" s="158">
        <f>E7-C7</f>
        <v>8162</v>
      </c>
      <c r="E7" s="158">
        <v>13590</v>
      </c>
      <c r="F7" s="158">
        <f>G7-E7</f>
        <v>7549</v>
      </c>
      <c r="G7" s="158">
        <v>21139</v>
      </c>
      <c r="H7" s="158">
        <f>J7-G7</f>
        <v>7996</v>
      </c>
      <c r="I7" s="158">
        <f>J7-E7</f>
        <v>15545</v>
      </c>
      <c r="J7" s="158">
        <v>29135</v>
      </c>
      <c r="K7" s="158">
        <v>4524</v>
      </c>
      <c r="L7" s="158">
        <f>M7-K7</f>
        <v>5071</v>
      </c>
      <c r="M7" s="158">
        <v>9595</v>
      </c>
      <c r="N7" s="158">
        <f>O7-M7</f>
        <v>6977</v>
      </c>
      <c r="O7" s="158">
        <v>16572</v>
      </c>
      <c r="P7" s="158">
        <f>R7-O7</f>
        <v>8243</v>
      </c>
      <c r="Q7" s="158">
        <f>R7-M7</f>
        <v>15220</v>
      </c>
      <c r="R7" s="158">
        <v>24815</v>
      </c>
      <c r="S7" s="158">
        <v>5407</v>
      </c>
      <c r="T7" s="158">
        <f>U7-S7</f>
        <v>6298</v>
      </c>
      <c r="U7" s="158">
        <v>11705</v>
      </c>
      <c r="V7" s="158">
        <f>W7-U7</f>
        <v>8008</v>
      </c>
      <c r="W7" s="158">
        <v>19713</v>
      </c>
      <c r="X7" s="158">
        <f>Z7-W7</f>
        <v>8454</v>
      </c>
      <c r="Y7" s="158">
        <f>Z7-U7</f>
        <v>16462</v>
      </c>
      <c r="Z7" s="158">
        <v>28167</v>
      </c>
      <c r="AA7" s="158">
        <v>5812</v>
      </c>
      <c r="AB7" s="158">
        <f>AC7-AA7</f>
        <v>8599</v>
      </c>
      <c r="AC7" s="158">
        <v>14411</v>
      </c>
      <c r="AD7" s="158">
        <f>AE7-AC7</f>
        <v>6553</v>
      </c>
      <c r="AE7" s="158">
        <v>20964</v>
      </c>
      <c r="AF7" s="158">
        <f>AH7-AE7</f>
        <v>6672</v>
      </c>
      <c r="AG7" s="158">
        <f>AH7-AC7</f>
        <v>13225</v>
      </c>
      <c r="AH7" s="158">
        <v>27636</v>
      </c>
      <c r="AI7" s="158">
        <v>6672</v>
      </c>
      <c r="AJ7" s="158" t="str">
        <f t="shared" si="0"/>
        <v/>
      </c>
      <c r="AK7" s="158"/>
      <c r="AL7" s="158" t="str">
        <f t="shared" si="1"/>
        <v/>
      </c>
      <c r="AM7" s="158"/>
      <c r="AN7" s="158" t="str">
        <f t="shared" si="2"/>
        <v/>
      </c>
      <c r="AO7" s="158" t="str">
        <f t="shared" si="3"/>
        <v/>
      </c>
      <c r="AP7" s="158"/>
    </row>
    <row r="8" spans="1:42 16118:16336" ht="63" customHeight="1">
      <c r="A8" s="68" t="s">
        <v>212</v>
      </c>
      <c r="B8" s="212" t="s">
        <v>180</v>
      </c>
      <c r="C8" s="158">
        <v>2669</v>
      </c>
      <c r="D8" s="158">
        <f>IF(OR(E8="",C8=""),"",E8-C8)</f>
        <v>5559</v>
      </c>
      <c r="E8" s="158">
        <v>8228</v>
      </c>
      <c r="F8" s="158">
        <f>IF(OR(G8="",E8=""),"",G8-E8)</f>
        <v>6234</v>
      </c>
      <c r="G8" s="158">
        <v>14462</v>
      </c>
      <c r="H8" s="158">
        <f>J8-G8</f>
        <v>5377</v>
      </c>
      <c r="I8" s="158">
        <f>J8-E8</f>
        <v>11611</v>
      </c>
      <c r="J8" s="158">
        <v>19839</v>
      </c>
      <c r="K8" s="158">
        <v>3647</v>
      </c>
      <c r="L8" s="158">
        <f>IF(OR(M8="",K8=""),"",M8-K8)</f>
        <v>6659</v>
      </c>
      <c r="M8" s="158">
        <v>10306</v>
      </c>
      <c r="N8" s="158">
        <f>IF(OR(O8="",M8=""),"",O8-M8)</f>
        <v>5888</v>
      </c>
      <c r="O8" s="158">
        <v>16194</v>
      </c>
      <c r="P8" s="158">
        <f>R8-O8</f>
        <v>16858</v>
      </c>
      <c r="Q8" s="158">
        <f>R8-M8</f>
        <v>22746</v>
      </c>
      <c r="R8" s="158">
        <v>33052</v>
      </c>
      <c r="S8" s="158">
        <v>11040</v>
      </c>
      <c r="T8" s="158">
        <f>IF(OR(U8="",S8=""),"",U8-S8)</f>
        <v>15263</v>
      </c>
      <c r="U8" s="158">
        <v>26303</v>
      </c>
      <c r="V8" s="158">
        <f>IF(OR(W8="",U8=""),"",W8-U8)</f>
        <v>9590</v>
      </c>
      <c r="W8" s="158">
        <v>35893</v>
      </c>
      <c r="X8" s="158">
        <f>Z8-W8</f>
        <v>8892</v>
      </c>
      <c r="Y8" s="158">
        <f>Z8-U8</f>
        <v>18482</v>
      </c>
      <c r="Z8" s="158">
        <v>44785</v>
      </c>
      <c r="AA8" s="158">
        <v>13701</v>
      </c>
      <c r="AB8" s="158">
        <f>IF(OR(AC8="",AA8=""),"",AC8-AA8)</f>
        <v>5279</v>
      </c>
      <c r="AC8" s="158">
        <v>18980</v>
      </c>
      <c r="AD8" s="158">
        <f>IF(OR(AE8="",AC8=""),"",AE8-AC8)</f>
        <v>14650</v>
      </c>
      <c r="AE8" s="158">
        <v>33630</v>
      </c>
      <c r="AF8" s="158">
        <f>AH8-AE8</f>
        <v>1979</v>
      </c>
      <c r="AG8" s="158">
        <f>AH8-AC8</f>
        <v>16629</v>
      </c>
      <c r="AH8" s="158">
        <v>35609</v>
      </c>
      <c r="AI8" s="158">
        <v>2967</v>
      </c>
      <c r="AJ8" s="158" t="str">
        <f>IF(OR(AK8="",AI8=""),"",AK8-AI8)</f>
        <v/>
      </c>
      <c r="AK8" s="158"/>
      <c r="AL8" s="158" t="str">
        <f>IF(OR(AM8="",AK8=""),"",AM8-AK8)</f>
        <v/>
      </c>
      <c r="AM8" s="158"/>
      <c r="AN8" s="158" t="str">
        <f>IF(OR(AP8="",AM8=""),"",AP8-AM8)</f>
        <v/>
      </c>
      <c r="AO8" s="158" t="str">
        <f>IF(OR(AP8="",AK8=""),"",AP8-AK8)</f>
        <v/>
      </c>
      <c r="AP8" s="158"/>
    </row>
    <row r="9" spans="1:42 16118:16336" s="40" customFormat="1" ht="63" customHeight="1">
      <c r="A9" s="68" t="s">
        <v>213</v>
      </c>
      <c r="B9" s="212" t="s">
        <v>180</v>
      </c>
      <c r="C9" s="158">
        <v>12804</v>
      </c>
      <c r="D9" s="158">
        <f>E9-C9</f>
        <v>14202</v>
      </c>
      <c r="E9" s="158">
        <v>27006</v>
      </c>
      <c r="F9" s="158">
        <f>G9-E9</f>
        <v>19310</v>
      </c>
      <c r="G9" s="158">
        <v>46316</v>
      </c>
      <c r="H9" s="158">
        <f>J9-G9</f>
        <v>19804</v>
      </c>
      <c r="I9" s="158">
        <f>J9-E9</f>
        <v>39114</v>
      </c>
      <c r="J9" s="158">
        <v>66120</v>
      </c>
      <c r="K9" s="158">
        <v>11161</v>
      </c>
      <c r="L9" s="158">
        <f>M9-K9</f>
        <v>14795</v>
      </c>
      <c r="M9" s="158">
        <v>25956</v>
      </c>
      <c r="N9" s="158">
        <f>O9-M9</f>
        <v>12676</v>
      </c>
      <c r="O9" s="158">
        <v>38632</v>
      </c>
      <c r="P9" s="158">
        <f>R9-O9</f>
        <v>17574</v>
      </c>
      <c r="Q9" s="158">
        <f>R9-M9</f>
        <v>30250</v>
      </c>
      <c r="R9" s="158">
        <v>56206</v>
      </c>
      <c r="S9" s="158">
        <v>10338</v>
      </c>
      <c r="T9" s="158">
        <f>U9-S9</f>
        <v>18251</v>
      </c>
      <c r="U9" s="158">
        <v>28589</v>
      </c>
      <c r="V9" s="158">
        <f>W9-U9</f>
        <v>19364</v>
      </c>
      <c r="W9" s="158">
        <v>47953</v>
      </c>
      <c r="X9" s="158">
        <f>Z9-W9</f>
        <v>19094</v>
      </c>
      <c r="Y9" s="158">
        <f>Z9-U9</f>
        <v>38458</v>
      </c>
      <c r="Z9" s="158">
        <v>67047</v>
      </c>
      <c r="AA9" s="158">
        <v>11311</v>
      </c>
      <c r="AB9" s="158">
        <f>AC9-AA9</f>
        <v>15332</v>
      </c>
      <c r="AC9" s="158">
        <v>26643</v>
      </c>
      <c r="AD9" s="158">
        <f>AE9-AC9</f>
        <v>12539</v>
      </c>
      <c r="AE9" s="158">
        <v>39182</v>
      </c>
      <c r="AF9" s="158">
        <f>AH9-AE9</f>
        <v>18137</v>
      </c>
      <c r="AG9" s="158">
        <f>AH9-AC9</f>
        <v>30676</v>
      </c>
      <c r="AH9" s="158">
        <v>57319</v>
      </c>
      <c r="AI9" s="158">
        <v>8307</v>
      </c>
      <c r="AJ9" s="158" t="str">
        <f t="shared" ref="AJ9:AJ10" si="4">IF(OR(AK9="",AI9=""),"",AK9-AI9)</f>
        <v/>
      </c>
      <c r="AK9" s="158"/>
      <c r="AL9" s="158" t="str">
        <f t="shared" ref="AL9:AL10" si="5">IF(OR(AM9="",AK9=""),"",AM9-AK9)</f>
        <v/>
      </c>
      <c r="AM9" s="158"/>
      <c r="AN9" s="158" t="str">
        <f t="shared" ref="AN9:AN10" si="6">IF(OR(AP9="",AM9=""),"",AP9-AM9)</f>
        <v/>
      </c>
      <c r="AO9" s="158" t="str">
        <f t="shared" ref="AO9:AO10" si="7">IF(OR(AP9="",AK9=""),"",AP9-AK9)</f>
        <v/>
      </c>
      <c r="AP9" s="158"/>
      <c r="WUX9" s="26"/>
      <c r="WUY9" s="26"/>
      <c r="WUZ9" s="26"/>
      <c r="WVA9" s="26"/>
      <c r="WVB9" s="26"/>
      <c r="WVC9" s="26"/>
      <c r="WVD9" s="26"/>
      <c r="WVE9" s="26"/>
      <c r="WVF9" s="26"/>
      <c r="WVG9" s="26"/>
      <c r="WVH9" s="26"/>
      <c r="WVI9" s="26"/>
      <c r="WVJ9" s="26"/>
      <c r="WVK9" s="26"/>
      <c r="WVL9" s="26"/>
      <c r="WVM9" s="26"/>
      <c r="WVN9" s="26"/>
      <c r="WVO9" s="26"/>
      <c r="WVP9" s="26"/>
      <c r="WVQ9" s="26"/>
      <c r="WVR9" s="26"/>
      <c r="WVS9" s="26"/>
      <c r="WVT9" s="26"/>
      <c r="WVU9" s="26"/>
      <c r="WVV9" s="26"/>
      <c r="WVW9" s="26"/>
      <c r="WVX9" s="26"/>
      <c r="WVY9" s="26"/>
      <c r="WVZ9" s="26"/>
      <c r="WWA9" s="26"/>
      <c r="WWB9" s="26"/>
      <c r="WWC9" s="26"/>
      <c r="WWD9" s="26"/>
      <c r="WWE9" s="26"/>
      <c r="WWF9" s="26"/>
      <c r="WWG9" s="26"/>
      <c r="WWH9" s="26"/>
      <c r="WWI9" s="26"/>
      <c r="WWJ9" s="26"/>
      <c r="WWK9" s="26"/>
      <c r="WWL9" s="26"/>
      <c r="WWM9" s="26"/>
      <c r="WWN9" s="26"/>
      <c r="WWO9" s="26"/>
      <c r="WWP9" s="26"/>
      <c r="WWQ9" s="26"/>
      <c r="WWR9" s="26"/>
      <c r="WWS9" s="26"/>
      <c r="WWT9" s="26"/>
      <c r="WWU9" s="26"/>
      <c r="WWV9" s="26"/>
      <c r="WWW9" s="26"/>
      <c r="WWX9" s="26"/>
      <c r="WWY9" s="26"/>
      <c r="WWZ9" s="26"/>
      <c r="WXA9" s="26"/>
      <c r="WXB9" s="26"/>
      <c r="WXC9" s="26"/>
      <c r="WXD9" s="26"/>
      <c r="WXE9" s="26"/>
      <c r="WXF9" s="26"/>
      <c r="WXG9" s="26"/>
      <c r="WXH9" s="26"/>
      <c r="WXI9" s="26"/>
      <c r="WXJ9" s="26"/>
      <c r="WXK9" s="26"/>
      <c r="WXL9" s="26"/>
      <c r="WXM9" s="26"/>
      <c r="WXN9" s="26"/>
      <c r="WXO9" s="26"/>
      <c r="WXP9" s="26"/>
      <c r="WXQ9" s="26"/>
      <c r="WXR9" s="26"/>
      <c r="WXS9" s="26"/>
      <c r="WXT9" s="26"/>
      <c r="WXU9" s="26"/>
      <c r="WXV9" s="26"/>
      <c r="WXW9" s="26"/>
      <c r="WXX9" s="26"/>
      <c r="WXY9" s="26"/>
      <c r="WXZ9" s="26"/>
      <c r="WYA9" s="26"/>
      <c r="WYB9" s="26"/>
      <c r="WYC9" s="26"/>
      <c r="WYD9" s="26"/>
      <c r="WYE9" s="26"/>
      <c r="WYF9" s="26"/>
      <c r="WYG9" s="26"/>
      <c r="WYH9" s="26"/>
      <c r="WYI9" s="26"/>
      <c r="WYJ9" s="26"/>
      <c r="WYK9" s="26"/>
      <c r="WYL9" s="26"/>
      <c r="WYM9" s="26"/>
      <c r="WYN9" s="26"/>
      <c r="WYO9" s="26"/>
      <c r="WYP9" s="26"/>
      <c r="WYQ9" s="26"/>
      <c r="WYR9" s="26"/>
      <c r="WYS9" s="26"/>
      <c r="WYT9" s="26"/>
      <c r="WYU9" s="26"/>
      <c r="WYV9" s="26"/>
      <c r="WYW9" s="26"/>
      <c r="WYX9" s="26"/>
      <c r="WYY9" s="26"/>
      <c r="WYZ9" s="26"/>
      <c r="WZA9" s="26"/>
      <c r="WZB9" s="26"/>
      <c r="WZC9" s="26"/>
      <c r="WZD9" s="26"/>
      <c r="WZE9" s="26"/>
      <c r="WZF9" s="26"/>
      <c r="WZG9" s="26"/>
      <c r="WZH9" s="26"/>
      <c r="WZI9" s="26"/>
      <c r="WZJ9" s="26"/>
      <c r="WZK9" s="26"/>
      <c r="WZL9" s="26"/>
      <c r="WZM9" s="26"/>
      <c r="WZN9" s="26"/>
      <c r="WZO9" s="26"/>
      <c r="WZP9" s="26"/>
      <c r="WZQ9" s="26"/>
      <c r="WZR9" s="26"/>
      <c r="WZS9" s="26"/>
      <c r="WZT9" s="26"/>
      <c r="WZU9" s="26"/>
      <c r="WZV9" s="26"/>
      <c r="WZW9" s="26"/>
      <c r="WZX9" s="26"/>
      <c r="WZY9" s="26"/>
      <c r="WZZ9" s="26"/>
      <c r="XAA9" s="26"/>
      <c r="XAB9" s="26"/>
      <c r="XAC9" s="26"/>
      <c r="XAD9" s="26"/>
      <c r="XAE9" s="26"/>
      <c r="XAF9" s="26"/>
      <c r="XAG9" s="26"/>
      <c r="XAH9" s="26"/>
      <c r="XAI9" s="26"/>
      <c r="XAJ9" s="26"/>
      <c r="XAK9" s="26"/>
      <c r="XAL9" s="26"/>
      <c r="XAM9" s="26"/>
      <c r="XAN9" s="26"/>
      <c r="XAO9" s="26"/>
      <c r="XAP9" s="26"/>
      <c r="XAQ9" s="26"/>
      <c r="XAR9" s="26"/>
      <c r="XAS9" s="26"/>
      <c r="XAT9" s="26"/>
      <c r="XAU9" s="26"/>
      <c r="XAV9" s="26"/>
      <c r="XAW9" s="26"/>
      <c r="XAX9" s="26"/>
      <c r="XAY9" s="26"/>
      <c r="XAZ9" s="26"/>
      <c r="XBA9" s="26"/>
      <c r="XBB9" s="26"/>
      <c r="XBC9" s="26"/>
      <c r="XBD9" s="26"/>
      <c r="XBE9" s="26"/>
      <c r="XBF9" s="26"/>
      <c r="XBG9" s="26"/>
      <c r="XBH9" s="26"/>
      <c r="XBI9" s="26"/>
      <c r="XBJ9" s="26"/>
      <c r="XBK9" s="26"/>
      <c r="XBL9" s="26"/>
      <c r="XBM9" s="26"/>
      <c r="XBN9" s="26"/>
      <c r="XBO9" s="26"/>
      <c r="XBP9" s="26"/>
      <c r="XBQ9" s="26"/>
      <c r="XBR9" s="26"/>
      <c r="XBS9" s="26"/>
      <c r="XBT9" s="26"/>
      <c r="XBU9" s="26"/>
      <c r="XBV9" s="26"/>
      <c r="XBW9" s="26"/>
      <c r="XBX9" s="26"/>
      <c r="XBY9" s="26"/>
      <c r="XBZ9" s="26"/>
      <c r="XCA9" s="26"/>
      <c r="XCB9" s="26"/>
      <c r="XCC9" s="26"/>
      <c r="XCD9" s="26"/>
      <c r="XCE9" s="26"/>
      <c r="XCF9" s="26"/>
      <c r="XCG9" s="26"/>
      <c r="XCH9" s="26"/>
      <c r="XCI9" s="26"/>
      <c r="XCJ9" s="26"/>
      <c r="XCK9" s="26"/>
      <c r="XCL9" s="26"/>
      <c r="XCM9" s="26"/>
      <c r="XCN9" s="26"/>
      <c r="XCO9" s="26"/>
      <c r="XCP9" s="26"/>
      <c r="XCQ9" s="26"/>
      <c r="XCR9" s="26"/>
      <c r="XCS9" s="26"/>
      <c r="XCT9" s="26"/>
      <c r="XCU9" s="26"/>
      <c r="XCV9" s="26"/>
      <c r="XCW9" s="26"/>
      <c r="XCX9" s="26"/>
      <c r="XCY9" s="26"/>
      <c r="XCZ9" s="26"/>
      <c r="XDA9" s="26"/>
      <c r="XDB9" s="26"/>
      <c r="XDC9" s="26"/>
      <c r="XDD9" s="26"/>
      <c r="XDE9" s="26"/>
      <c r="XDF9" s="26"/>
      <c r="XDG9" s="26"/>
      <c r="XDH9" s="26"/>
    </row>
    <row r="10" spans="1:42 16118:16336" ht="63" customHeight="1">
      <c r="A10" s="68" t="s">
        <v>214</v>
      </c>
      <c r="B10" s="212" t="s">
        <v>180</v>
      </c>
      <c r="C10" s="158">
        <v>28856</v>
      </c>
      <c r="D10" s="158">
        <f>E10-C10</f>
        <v>35887</v>
      </c>
      <c r="E10" s="158">
        <v>64743</v>
      </c>
      <c r="F10" s="158">
        <f>G10-E10</f>
        <v>42952</v>
      </c>
      <c r="G10" s="158">
        <v>107695</v>
      </c>
      <c r="H10" s="158">
        <f>J10-G10</f>
        <v>54994</v>
      </c>
      <c r="I10" s="158">
        <f>J10-E10</f>
        <v>97946</v>
      </c>
      <c r="J10" s="158">
        <v>162689</v>
      </c>
      <c r="K10" s="158">
        <v>28671</v>
      </c>
      <c r="L10" s="158">
        <f>M10-K10</f>
        <v>40047</v>
      </c>
      <c r="M10" s="158">
        <v>68718</v>
      </c>
      <c r="N10" s="158">
        <f>O10-M10</f>
        <v>38159</v>
      </c>
      <c r="O10" s="158">
        <v>106877</v>
      </c>
      <c r="P10" s="158">
        <f>R10-O10</f>
        <v>67459</v>
      </c>
      <c r="Q10" s="158">
        <f>R10-M10</f>
        <v>105618</v>
      </c>
      <c r="R10" s="158">
        <v>174336</v>
      </c>
      <c r="S10" s="158">
        <v>36354</v>
      </c>
      <c r="T10" s="158">
        <f>U10-S10</f>
        <v>50880</v>
      </c>
      <c r="U10" s="158">
        <v>87234</v>
      </c>
      <c r="V10" s="158">
        <f>W10-U10</f>
        <v>49118</v>
      </c>
      <c r="W10" s="158">
        <v>136352</v>
      </c>
      <c r="X10" s="158">
        <f>Z10-W10</f>
        <v>60343</v>
      </c>
      <c r="Y10" s="158">
        <f>Z10-U10</f>
        <v>109461</v>
      </c>
      <c r="Z10" s="158">
        <v>196695</v>
      </c>
      <c r="AA10" s="158">
        <v>40145</v>
      </c>
      <c r="AB10" s="158">
        <f>AC10-AA10</f>
        <v>41914</v>
      </c>
      <c r="AC10" s="158">
        <v>82059</v>
      </c>
      <c r="AD10" s="158">
        <f>AE10-AC10</f>
        <v>47745</v>
      </c>
      <c r="AE10" s="158">
        <v>129804</v>
      </c>
      <c r="AF10" s="158">
        <f>AH10-AE10</f>
        <v>49549</v>
      </c>
      <c r="AG10" s="158">
        <f>AH10-AC10</f>
        <v>97294</v>
      </c>
      <c r="AH10" s="158">
        <v>179353</v>
      </c>
      <c r="AI10" s="158">
        <v>24465</v>
      </c>
      <c r="AJ10" s="158" t="str">
        <f t="shared" si="4"/>
        <v/>
      </c>
      <c r="AK10" s="158"/>
      <c r="AL10" s="158" t="str">
        <f t="shared" si="5"/>
        <v/>
      </c>
      <c r="AM10" s="158"/>
      <c r="AN10" s="158" t="str">
        <f t="shared" si="6"/>
        <v/>
      </c>
      <c r="AO10" s="158" t="str">
        <f t="shared" si="7"/>
        <v/>
      </c>
      <c r="AP10" s="158"/>
    </row>
    <row r="12" spans="1:42 16118:16336" ht="21" customHeight="1">
      <c r="A12" s="26" t="s">
        <v>168</v>
      </c>
    </row>
    <row r="13" spans="1:42 16118:16336" s="43" customFormat="1">
      <c r="A13" s="53"/>
      <c r="B13" s="54"/>
      <c r="C13" s="235" t="s">
        <v>175</v>
      </c>
      <c r="D13" s="230"/>
      <c r="E13" s="230"/>
      <c r="F13" s="230"/>
      <c r="G13" s="230"/>
      <c r="H13" s="230"/>
      <c r="I13" s="230"/>
      <c r="J13" s="234"/>
      <c r="K13" s="235" t="s">
        <v>176</v>
      </c>
      <c r="L13" s="230"/>
      <c r="M13" s="230"/>
      <c r="N13" s="230"/>
      <c r="O13" s="230"/>
      <c r="P13" s="230"/>
      <c r="Q13" s="230"/>
      <c r="R13" s="234"/>
      <c r="S13" s="235" t="s">
        <v>177</v>
      </c>
      <c r="T13" s="230"/>
      <c r="U13" s="230"/>
      <c r="V13" s="230"/>
      <c r="W13" s="230"/>
      <c r="X13" s="230"/>
      <c r="Y13" s="230"/>
      <c r="Z13" s="234"/>
      <c r="AA13" s="232" t="s">
        <v>178</v>
      </c>
      <c r="AB13" s="230"/>
      <c r="AC13" s="230"/>
      <c r="AD13" s="230"/>
      <c r="AE13" s="230"/>
      <c r="AF13" s="230"/>
      <c r="AG13" s="230"/>
      <c r="AH13" s="234"/>
      <c r="AI13" s="244" t="s">
        <v>595</v>
      </c>
      <c r="AJ13" s="230"/>
      <c r="AK13" s="230"/>
      <c r="AL13" s="230"/>
      <c r="AM13" s="230"/>
      <c r="AN13" s="230"/>
      <c r="AO13" s="230"/>
      <c r="AP13" s="231"/>
      <c r="WUX13" s="26"/>
      <c r="WUY13" s="26"/>
      <c r="WUZ13" s="26"/>
      <c r="WVA13" s="26"/>
      <c r="WVB13" s="26"/>
      <c r="WVC13" s="26"/>
      <c r="WVD13" s="26"/>
      <c r="WVE13" s="26"/>
      <c r="WVF13" s="26"/>
      <c r="WVG13" s="26"/>
      <c r="WVH13" s="26"/>
      <c r="WVI13" s="26"/>
      <c r="WVJ13" s="26"/>
      <c r="WVK13" s="26"/>
      <c r="WVL13" s="26"/>
      <c r="WVM13" s="26"/>
      <c r="WVN13" s="26"/>
      <c r="WVO13" s="26"/>
      <c r="WVP13" s="26"/>
      <c r="WVQ13" s="26"/>
      <c r="WVR13" s="26"/>
      <c r="WVS13" s="26"/>
      <c r="WVT13" s="26"/>
      <c r="WVU13" s="26"/>
      <c r="WVV13" s="26"/>
      <c r="WVW13" s="26"/>
      <c r="WVX13" s="26"/>
      <c r="WVY13" s="26"/>
      <c r="WVZ13" s="26"/>
      <c r="WWA13" s="26"/>
      <c r="WWB13" s="26"/>
      <c r="WWC13" s="26"/>
      <c r="WWD13" s="26"/>
      <c r="WWE13" s="26"/>
      <c r="WWF13" s="26"/>
      <c r="WWG13" s="26"/>
      <c r="WWH13" s="26"/>
      <c r="WWI13" s="26"/>
      <c r="WWJ13" s="26"/>
      <c r="WWK13" s="26"/>
      <c r="WWL13" s="26"/>
      <c r="WWM13" s="26"/>
      <c r="WWN13" s="26"/>
      <c r="WWO13" s="26"/>
      <c r="WWP13" s="26"/>
      <c r="WWQ13" s="26"/>
      <c r="WWR13" s="26"/>
      <c r="WWS13" s="26"/>
      <c r="WWT13" s="26"/>
      <c r="WWU13" s="26"/>
      <c r="WWV13" s="26"/>
      <c r="WWW13" s="26"/>
      <c r="WWX13" s="26"/>
      <c r="WWY13" s="26"/>
      <c r="WWZ13" s="26"/>
      <c r="WXA13" s="26"/>
      <c r="WXB13" s="26"/>
      <c r="WXC13" s="26"/>
      <c r="WXD13" s="26"/>
      <c r="WXE13" s="26"/>
      <c r="WXF13" s="26"/>
      <c r="WXG13" s="26"/>
      <c r="WXH13" s="26"/>
      <c r="WXI13" s="26"/>
      <c r="WXJ13" s="26"/>
      <c r="WXK13" s="26"/>
      <c r="WXL13" s="26"/>
      <c r="WXM13" s="26"/>
      <c r="WXN13" s="26"/>
      <c r="WXO13" s="26"/>
      <c r="WXP13" s="26"/>
      <c r="WXQ13" s="26"/>
      <c r="WXR13" s="26"/>
      <c r="WXS13" s="26"/>
      <c r="WXT13" s="26"/>
      <c r="WXU13" s="26"/>
      <c r="WXV13" s="26"/>
      <c r="WXW13" s="26"/>
      <c r="WXX13" s="26"/>
      <c r="WXY13" s="26"/>
      <c r="WXZ13" s="26"/>
      <c r="WYA13" s="26"/>
      <c r="WYB13" s="26"/>
      <c r="WYC13" s="26"/>
      <c r="WYD13" s="26"/>
      <c r="WYE13" s="26"/>
      <c r="WYF13" s="26"/>
      <c r="WYG13" s="26"/>
      <c r="WYH13" s="26"/>
      <c r="WYI13" s="26"/>
      <c r="WYJ13" s="26"/>
      <c r="WYK13" s="26"/>
      <c r="WYL13" s="26"/>
      <c r="WYM13" s="26"/>
      <c r="WYN13" s="26"/>
      <c r="WYO13" s="26"/>
      <c r="WYP13" s="26"/>
      <c r="WYQ13" s="26"/>
      <c r="WYR13" s="26"/>
      <c r="WYS13" s="26"/>
      <c r="WYT13" s="26"/>
      <c r="WYU13" s="26"/>
      <c r="WYV13" s="26"/>
      <c r="WYW13" s="26"/>
      <c r="WYX13" s="26"/>
      <c r="WYY13" s="26"/>
      <c r="WYZ13" s="26"/>
      <c r="WZA13" s="26"/>
      <c r="WZB13" s="26"/>
      <c r="WZC13" s="26"/>
      <c r="WZD13" s="26"/>
      <c r="WZE13" s="26"/>
      <c r="WZF13" s="26"/>
      <c r="WZG13" s="26"/>
      <c r="WZH13" s="26"/>
      <c r="WZI13" s="26"/>
      <c r="WZJ13" s="26"/>
      <c r="WZK13" s="26"/>
      <c r="WZL13" s="26"/>
      <c r="WZM13" s="26"/>
      <c r="WZN13" s="26"/>
      <c r="WZO13" s="26"/>
      <c r="WZP13" s="26"/>
      <c r="WZQ13" s="26"/>
      <c r="WZR13" s="26"/>
      <c r="WZS13" s="26"/>
      <c r="WZT13" s="26"/>
      <c r="WZU13" s="26"/>
      <c r="WZV13" s="26"/>
      <c r="WZW13" s="26"/>
      <c r="WZX13" s="26"/>
      <c r="WZY13" s="26"/>
      <c r="WZZ13" s="26"/>
      <c r="XAA13" s="26"/>
      <c r="XAB13" s="26"/>
      <c r="XAC13" s="26"/>
      <c r="XAD13" s="26"/>
      <c r="XAE13" s="26"/>
      <c r="XAF13" s="26"/>
      <c r="XAG13" s="26"/>
      <c r="XAH13" s="26"/>
      <c r="XAI13" s="26"/>
      <c r="XAJ13" s="26"/>
      <c r="XAK13" s="26"/>
      <c r="XAL13" s="26"/>
      <c r="XAM13" s="26"/>
      <c r="XAN13" s="26"/>
      <c r="XAO13" s="26"/>
      <c r="XAP13" s="26"/>
      <c r="XAQ13" s="26"/>
      <c r="XAR13" s="26"/>
      <c r="XAS13" s="26"/>
      <c r="XAT13" s="26"/>
      <c r="XAU13" s="26"/>
      <c r="XAV13" s="26"/>
      <c r="XAW13" s="26"/>
      <c r="XAX13" s="26"/>
      <c r="XAY13" s="26"/>
      <c r="XAZ13" s="26"/>
      <c r="XBA13" s="26"/>
      <c r="XBB13" s="26"/>
      <c r="XBC13" s="26"/>
      <c r="XBD13" s="26"/>
      <c r="XBE13" s="26"/>
      <c r="XBF13" s="26"/>
      <c r="XBG13" s="26"/>
      <c r="XBH13" s="26"/>
      <c r="XBI13" s="26"/>
      <c r="XBJ13" s="26"/>
      <c r="XBK13" s="26"/>
      <c r="XBL13" s="26"/>
      <c r="XBM13" s="26"/>
      <c r="XBN13" s="26"/>
      <c r="XBO13" s="26"/>
      <c r="XBP13" s="26"/>
      <c r="XBQ13" s="26"/>
      <c r="XBR13" s="26"/>
      <c r="XBS13" s="26"/>
      <c r="XBT13" s="26"/>
      <c r="XBU13" s="26"/>
      <c r="XBV13" s="26"/>
      <c r="XBW13" s="26"/>
      <c r="XBX13" s="26"/>
      <c r="XBY13" s="26"/>
      <c r="XBZ13" s="26"/>
      <c r="XCA13" s="26"/>
      <c r="XCB13" s="26"/>
      <c r="XCC13" s="26"/>
      <c r="XCD13" s="26"/>
      <c r="XCE13" s="26"/>
      <c r="XCF13" s="26"/>
      <c r="XCG13" s="26"/>
      <c r="XCH13" s="26"/>
      <c r="XCI13" s="26"/>
      <c r="XCJ13" s="26"/>
      <c r="XCK13" s="26"/>
      <c r="XCL13" s="26"/>
      <c r="XCM13" s="26"/>
      <c r="XCN13" s="26"/>
      <c r="XCO13" s="26"/>
      <c r="XCP13" s="26"/>
      <c r="XCQ13" s="26"/>
      <c r="XCR13" s="26"/>
      <c r="XCS13" s="26"/>
      <c r="XCT13" s="26"/>
      <c r="XCU13" s="26"/>
      <c r="XCV13" s="26"/>
      <c r="XCW13" s="26"/>
      <c r="XCX13" s="26"/>
      <c r="XCY13" s="26"/>
      <c r="XCZ13" s="26"/>
      <c r="XDA13" s="26"/>
      <c r="XDB13" s="26"/>
      <c r="XDC13" s="26"/>
      <c r="XDD13" s="26"/>
      <c r="XDE13" s="26"/>
      <c r="XDF13" s="26"/>
      <c r="XDG13" s="26"/>
      <c r="XDH13" s="26"/>
    </row>
    <row r="14" spans="1:42 16118:16336" s="38" customFormat="1" ht="36" customHeight="1">
      <c r="A14" s="55"/>
      <c r="B14" s="56"/>
      <c r="C14" s="36" t="s">
        <v>143</v>
      </c>
      <c r="D14" s="36" t="s">
        <v>144</v>
      </c>
      <c r="E14" s="36" t="s">
        <v>145</v>
      </c>
      <c r="F14" s="36" t="s">
        <v>146</v>
      </c>
      <c r="G14" s="36" t="s">
        <v>147</v>
      </c>
      <c r="H14" s="36" t="s">
        <v>148</v>
      </c>
      <c r="I14" s="36" t="s">
        <v>149</v>
      </c>
      <c r="J14" s="36" t="s">
        <v>150</v>
      </c>
      <c r="K14" s="36" t="s">
        <v>143</v>
      </c>
      <c r="L14" s="36" t="s">
        <v>144</v>
      </c>
      <c r="M14" s="36" t="s">
        <v>145</v>
      </c>
      <c r="N14" s="36" t="s">
        <v>146</v>
      </c>
      <c r="O14" s="36" t="s">
        <v>147</v>
      </c>
      <c r="P14" s="36" t="s">
        <v>148</v>
      </c>
      <c r="Q14" s="36" t="s">
        <v>149</v>
      </c>
      <c r="R14" s="36" t="s">
        <v>150</v>
      </c>
      <c r="S14" s="36" t="s">
        <v>143</v>
      </c>
      <c r="T14" s="36" t="s">
        <v>144</v>
      </c>
      <c r="U14" s="36" t="s">
        <v>145</v>
      </c>
      <c r="V14" s="36" t="s">
        <v>146</v>
      </c>
      <c r="W14" s="36" t="s">
        <v>147</v>
      </c>
      <c r="X14" s="57" t="s">
        <v>148</v>
      </c>
      <c r="Y14" s="36" t="s">
        <v>149</v>
      </c>
      <c r="Z14" s="36" t="s">
        <v>150</v>
      </c>
      <c r="AA14" s="36" t="s">
        <v>143</v>
      </c>
      <c r="AB14" s="36" t="s">
        <v>144</v>
      </c>
      <c r="AC14" s="36" t="s">
        <v>145</v>
      </c>
      <c r="AD14" s="36" t="s">
        <v>146</v>
      </c>
      <c r="AE14" s="36" t="s">
        <v>147</v>
      </c>
      <c r="AF14" s="36" t="s">
        <v>148</v>
      </c>
      <c r="AG14" s="36" t="s">
        <v>149</v>
      </c>
      <c r="AH14" s="36" t="s">
        <v>150</v>
      </c>
      <c r="AI14" s="199" t="s">
        <v>143</v>
      </c>
      <c r="AJ14" s="36" t="s">
        <v>144</v>
      </c>
      <c r="AK14" s="36" t="s">
        <v>145</v>
      </c>
      <c r="AL14" s="36" t="s">
        <v>146</v>
      </c>
      <c r="AM14" s="36" t="s">
        <v>147</v>
      </c>
      <c r="AN14" s="36" t="s">
        <v>148</v>
      </c>
      <c r="AO14" s="36" t="s">
        <v>149</v>
      </c>
      <c r="AP14" s="37" t="s">
        <v>150</v>
      </c>
      <c r="WUX14" s="26"/>
      <c r="WUY14" s="26"/>
      <c r="WUZ14" s="26"/>
      <c r="WVA14" s="26"/>
      <c r="WVB14" s="26"/>
      <c r="WVC14" s="26"/>
      <c r="WVD14" s="26"/>
      <c r="WVE14" s="26"/>
      <c r="WVF14" s="26"/>
      <c r="WVG14" s="26"/>
      <c r="WVH14" s="26"/>
      <c r="WVI14" s="26"/>
      <c r="WVJ14" s="26"/>
      <c r="WVK14" s="26"/>
      <c r="WVL14" s="26"/>
      <c r="WVM14" s="26"/>
      <c r="WVN14" s="26"/>
      <c r="WVO14" s="26"/>
      <c r="WVP14" s="26"/>
      <c r="WVQ14" s="26"/>
      <c r="WVR14" s="26"/>
      <c r="WVS14" s="26"/>
      <c r="WVT14" s="26"/>
      <c r="WVU14" s="26"/>
      <c r="WVV14" s="26"/>
      <c r="WVW14" s="26"/>
      <c r="WVX14" s="26"/>
      <c r="WVY14" s="26"/>
      <c r="WVZ14" s="26"/>
      <c r="WWA14" s="26"/>
      <c r="WWB14" s="26"/>
      <c r="WWC14" s="26"/>
      <c r="WWD14" s="26"/>
      <c r="WWE14" s="26"/>
      <c r="WWF14" s="26"/>
      <c r="WWG14" s="26"/>
      <c r="WWH14" s="26"/>
      <c r="WWI14" s="26"/>
      <c r="WWJ14" s="26"/>
      <c r="WWK14" s="26"/>
      <c r="WWL14" s="26"/>
      <c r="WWM14" s="26"/>
      <c r="WWN14" s="26"/>
      <c r="WWO14" s="26"/>
      <c r="WWP14" s="26"/>
      <c r="WWQ14" s="26"/>
      <c r="WWR14" s="26"/>
      <c r="WWS14" s="26"/>
      <c r="WWT14" s="26"/>
      <c r="WWU14" s="26"/>
      <c r="WWV14" s="26"/>
      <c r="WWW14" s="26"/>
      <c r="WWX14" s="26"/>
      <c r="WWY14" s="26"/>
      <c r="WWZ14" s="26"/>
      <c r="WXA14" s="26"/>
      <c r="WXB14" s="26"/>
      <c r="WXC14" s="26"/>
      <c r="WXD14" s="26"/>
      <c r="WXE14" s="26"/>
      <c r="WXF14" s="26"/>
      <c r="WXG14" s="26"/>
      <c r="WXH14" s="26"/>
      <c r="WXI14" s="26"/>
      <c r="WXJ14" s="26"/>
      <c r="WXK14" s="26"/>
      <c r="WXL14" s="26"/>
      <c r="WXM14" s="26"/>
      <c r="WXN14" s="26"/>
      <c r="WXO14" s="26"/>
      <c r="WXP14" s="26"/>
      <c r="WXQ14" s="26"/>
      <c r="WXR14" s="26"/>
      <c r="WXS14" s="26"/>
      <c r="WXT14" s="26"/>
      <c r="WXU14" s="26"/>
      <c r="WXV14" s="26"/>
      <c r="WXW14" s="26"/>
      <c r="WXX14" s="26"/>
      <c r="WXY14" s="26"/>
      <c r="WXZ14" s="26"/>
      <c r="WYA14" s="26"/>
      <c r="WYB14" s="26"/>
      <c r="WYC14" s="26"/>
      <c r="WYD14" s="26"/>
      <c r="WYE14" s="26"/>
      <c r="WYF14" s="26"/>
      <c r="WYG14" s="26"/>
      <c r="WYH14" s="26"/>
      <c r="WYI14" s="26"/>
      <c r="WYJ14" s="26"/>
      <c r="WYK14" s="26"/>
      <c r="WYL14" s="26"/>
      <c r="WYM14" s="26"/>
      <c r="WYN14" s="26"/>
      <c r="WYO14" s="26"/>
      <c r="WYP14" s="26"/>
      <c r="WYQ14" s="26"/>
      <c r="WYR14" s="26"/>
      <c r="WYS14" s="26"/>
      <c r="WYT14" s="26"/>
      <c r="WYU14" s="26"/>
      <c r="WYV14" s="26"/>
      <c r="WYW14" s="26"/>
      <c r="WYX14" s="26"/>
      <c r="WYY14" s="26"/>
      <c r="WYZ14" s="26"/>
      <c r="WZA14" s="26"/>
      <c r="WZB14" s="26"/>
      <c r="WZC14" s="26"/>
      <c r="WZD14" s="26"/>
      <c r="WZE14" s="26"/>
      <c r="WZF14" s="26"/>
      <c r="WZG14" s="26"/>
      <c r="WZH14" s="26"/>
      <c r="WZI14" s="26"/>
      <c r="WZJ14" s="26"/>
      <c r="WZK14" s="26"/>
      <c r="WZL14" s="26"/>
      <c r="WZM14" s="26"/>
      <c r="WZN14" s="26"/>
      <c r="WZO14" s="26"/>
      <c r="WZP14" s="26"/>
      <c r="WZQ14" s="26"/>
      <c r="WZR14" s="26"/>
      <c r="WZS14" s="26"/>
      <c r="WZT14" s="26"/>
      <c r="WZU14" s="26"/>
      <c r="WZV14" s="26"/>
      <c r="WZW14" s="26"/>
      <c r="WZX14" s="26"/>
      <c r="WZY14" s="26"/>
      <c r="WZZ14" s="26"/>
      <c r="XAA14" s="26"/>
      <c r="XAB14" s="26"/>
      <c r="XAC14" s="26"/>
      <c r="XAD14" s="26"/>
      <c r="XAE14" s="26"/>
      <c r="XAF14" s="26"/>
      <c r="XAG14" s="26"/>
      <c r="XAH14" s="26"/>
      <c r="XAI14" s="26"/>
      <c r="XAJ14" s="26"/>
      <c r="XAK14" s="26"/>
      <c r="XAL14" s="26"/>
      <c r="XAM14" s="26"/>
      <c r="XAN14" s="26"/>
      <c r="XAO14" s="26"/>
      <c r="XAP14" s="26"/>
      <c r="XAQ14" s="26"/>
      <c r="XAR14" s="26"/>
      <c r="XAS14" s="26"/>
      <c r="XAT14" s="26"/>
      <c r="XAU14" s="26"/>
      <c r="XAV14" s="26"/>
      <c r="XAW14" s="26"/>
      <c r="XAX14" s="26"/>
      <c r="XAY14" s="26"/>
      <c r="XAZ14" s="26"/>
      <c r="XBA14" s="26"/>
      <c r="XBB14" s="26"/>
      <c r="XBC14" s="26"/>
      <c r="XBD14" s="26"/>
      <c r="XBE14" s="26"/>
      <c r="XBF14" s="26"/>
      <c r="XBG14" s="26"/>
      <c r="XBH14" s="26"/>
      <c r="XBI14" s="26"/>
      <c r="XBJ14" s="26"/>
      <c r="XBK14" s="26"/>
      <c r="XBL14" s="26"/>
      <c r="XBM14" s="26"/>
      <c r="XBN14" s="26"/>
      <c r="XBO14" s="26"/>
      <c r="XBP14" s="26"/>
      <c r="XBQ14" s="26"/>
      <c r="XBR14" s="26"/>
      <c r="XBS14" s="26"/>
      <c r="XBT14" s="26"/>
      <c r="XBU14" s="26"/>
      <c r="XBV14" s="26"/>
      <c r="XBW14" s="26"/>
      <c r="XBX14" s="26"/>
      <c r="XBY14" s="26"/>
      <c r="XBZ14" s="26"/>
      <c r="XCA14" s="26"/>
      <c r="XCB14" s="26"/>
      <c r="XCC14" s="26"/>
      <c r="XCD14" s="26"/>
      <c r="XCE14" s="26"/>
      <c r="XCF14" s="26"/>
      <c r="XCG14" s="26"/>
      <c r="XCH14" s="26"/>
      <c r="XCI14" s="26"/>
      <c r="XCJ14" s="26"/>
      <c r="XCK14" s="26"/>
      <c r="XCL14" s="26"/>
      <c r="XCM14" s="26"/>
      <c r="XCN14" s="26"/>
      <c r="XCO14" s="26"/>
      <c r="XCP14" s="26"/>
      <c r="XCQ14" s="26"/>
      <c r="XCR14" s="26"/>
      <c r="XCS14" s="26"/>
      <c r="XCT14" s="26"/>
      <c r="XCU14" s="26"/>
      <c r="XCV14" s="26"/>
      <c r="XCW14" s="26"/>
      <c r="XCX14" s="26"/>
      <c r="XCY14" s="26"/>
      <c r="XCZ14" s="26"/>
      <c r="XDA14" s="26"/>
      <c r="XDB14" s="26"/>
      <c r="XDC14" s="26"/>
      <c r="XDD14" s="26"/>
      <c r="XDE14" s="26"/>
      <c r="XDF14" s="26"/>
      <c r="XDG14" s="26"/>
      <c r="XDH14" s="26"/>
    </row>
    <row r="15" spans="1:42 16118:16336" ht="63" customHeight="1">
      <c r="A15" s="68" t="s">
        <v>210</v>
      </c>
      <c r="B15" s="68" t="s">
        <v>180</v>
      </c>
      <c r="C15" s="160" t="str">
        <f>IFERROR(IF(OR(C6="",#REF!=""),"",C6/#REF!-1),"")</f>
        <v/>
      </c>
      <c r="D15" s="160" t="str">
        <f>IFERROR(IF(OR(D6="",#REF!=""),"",D6/#REF!-1),"")</f>
        <v/>
      </c>
      <c r="E15" s="160" t="str">
        <f>IFERROR(IF(OR(E6="",#REF!=""),"",E6/#REF!-1),"")</f>
        <v/>
      </c>
      <c r="F15" s="160" t="str">
        <f>IFERROR(IF(OR(F6="",#REF!=""),"",F6/#REF!-1),"")</f>
        <v/>
      </c>
      <c r="G15" s="160" t="str">
        <f>IFERROR(IF(OR(G6="",#REF!=""),"",G6/#REF!-1),"")</f>
        <v/>
      </c>
      <c r="H15" s="160" t="str">
        <f>IFERROR(IF(OR(H6="",#REF!=""),"",H6/#REF!-1),"")</f>
        <v/>
      </c>
      <c r="I15" s="160" t="str">
        <f>IFERROR(IF(OR(I6="",#REF!=""),"",I6/#REF!-1),"")</f>
        <v/>
      </c>
      <c r="J15" s="160" t="str">
        <f>IFERROR(IF(OR(J6="",#REF!=""),"",J6/#REF!-1),"")</f>
        <v/>
      </c>
      <c r="K15" s="160">
        <f t="shared" ref="K15:Z15" si="8">IFERROR(IF(OR(K6="",C6=""),"",K6/C6-1),"")</f>
        <v>0.17402238149126115</v>
      </c>
      <c r="L15" s="160">
        <f t="shared" si="8"/>
        <v>0.69789050728277258</v>
      </c>
      <c r="M15" s="160">
        <f t="shared" si="8"/>
        <v>0.4361374630897783</v>
      </c>
      <c r="N15" s="160">
        <f t="shared" si="8"/>
        <v>0.27984582614869669</v>
      </c>
      <c r="O15" s="160">
        <f t="shared" si="8"/>
        <v>0.37635785226567342</v>
      </c>
      <c r="P15" s="160">
        <f t="shared" si="8"/>
        <v>0.13593656904532736</v>
      </c>
      <c r="Q15" s="160">
        <f t="shared" si="8"/>
        <v>0.18072479323189605</v>
      </c>
      <c r="R15" s="160">
        <f t="shared" si="8"/>
        <v>0.26614140140771081</v>
      </c>
      <c r="S15" s="160">
        <f t="shared" si="8"/>
        <v>2.4633179822212803E-2</v>
      </c>
      <c r="T15" s="160">
        <f t="shared" si="8"/>
        <v>-0.18148202928560864</v>
      </c>
      <c r="U15" s="160">
        <f t="shared" si="8"/>
        <v>-9.7292095017279867E-2</v>
      </c>
      <c r="V15" s="160">
        <f t="shared" si="8"/>
        <v>-3.6614360437470239E-2</v>
      </c>
      <c r="W15" s="160">
        <f t="shared" si="8"/>
        <v>-7.5711024043746633E-2</v>
      </c>
      <c r="X15" s="160">
        <f t="shared" si="8"/>
        <v>-3.5626386927577136E-2</v>
      </c>
      <c r="Y15" s="160">
        <f t="shared" si="8"/>
        <v>-3.5959682378418845E-2</v>
      </c>
      <c r="Z15" s="160">
        <f t="shared" si="8"/>
        <v>-5.9224718728220105E-2</v>
      </c>
      <c r="AA15" s="160">
        <f t="shared" ref="AA15:AH16" si="9">IF(S6=0,"",AA6/S6-1)</f>
        <v>-2.581791575206438E-2</v>
      </c>
      <c r="AB15" s="160">
        <f t="shared" si="9"/>
        <v>0.14772316588362844</v>
      </c>
      <c r="AC15" s="160">
        <f t="shared" si="9"/>
        <v>6.7264356675551307E-2</v>
      </c>
      <c r="AD15" s="160">
        <f t="shared" si="9"/>
        <v>0.15194142810134914</v>
      </c>
      <c r="AE15" s="160">
        <f t="shared" si="9"/>
        <v>9.865511878259281E-2</v>
      </c>
      <c r="AF15" s="160">
        <f t="shared" si="9"/>
        <v>-4.7694753577106508E-2</v>
      </c>
      <c r="AG15" s="160">
        <f t="shared" si="9"/>
        <v>1.9607299351045437E-2</v>
      </c>
      <c r="AH15" s="160">
        <f t="shared" si="9"/>
        <v>3.6953415765614839E-2</v>
      </c>
      <c r="AI15" s="160">
        <f t="shared" ref="AI15:AP19" si="10">IFERROR(IF(OR(AI6="",AA6=""),"",AI6/AA6-1),"")</f>
        <v>-0.30064377682403431</v>
      </c>
      <c r="AJ15" s="160" t="str">
        <f t="shared" si="10"/>
        <v/>
      </c>
      <c r="AK15" s="160" t="str">
        <f t="shared" si="10"/>
        <v/>
      </c>
      <c r="AL15" s="160" t="str">
        <f t="shared" si="10"/>
        <v/>
      </c>
      <c r="AM15" s="160" t="str">
        <f t="shared" si="10"/>
        <v/>
      </c>
      <c r="AN15" s="160" t="str">
        <f t="shared" si="10"/>
        <v/>
      </c>
      <c r="AO15" s="160" t="str">
        <f t="shared" si="10"/>
        <v/>
      </c>
      <c r="AP15" s="160" t="str">
        <f t="shared" si="10"/>
        <v/>
      </c>
    </row>
    <row r="16" spans="1:42 16118:16336" s="66" customFormat="1" ht="63" customHeight="1">
      <c r="A16" s="68" t="s">
        <v>211</v>
      </c>
      <c r="B16" s="68" t="s">
        <v>180</v>
      </c>
      <c r="C16" s="160" t="str">
        <f>IFERROR(IF(OR(C7="",#REF!=""),"",C7/#REF!-1),"")</f>
        <v/>
      </c>
      <c r="D16" s="160" t="str">
        <f>IFERROR(IF(OR(D7="",#REF!=""),"",D7/#REF!-1),"")</f>
        <v/>
      </c>
      <c r="E16" s="160" t="str">
        <f>IFERROR(IF(OR(E7="",#REF!=""),"",E7/#REF!-1),"")</f>
        <v/>
      </c>
      <c r="F16" s="160" t="str">
        <f>IFERROR(IF(OR(F7="",#REF!=""),"",F7/#REF!-1),"")</f>
        <v/>
      </c>
      <c r="G16" s="160" t="str">
        <f>IFERROR(IF(OR(G7="",#REF!=""),"",G7/#REF!-1),"")</f>
        <v/>
      </c>
      <c r="H16" s="160" t="str">
        <f>IFERROR(IF(OR(H7="",#REF!=""),"",H7/#REF!-1),"")</f>
        <v/>
      </c>
      <c r="I16" s="160" t="str">
        <f>IFERROR(IF(OR(I7="",#REF!=""),"",I7/#REF!-1),"")</f>
        <v/>
      </c>
      <c r="J16" s="160" t="str">
        <f>IFERROR(IF(OR(J7="",#REF!=""),"",J7/#REF!-1),"")</f>
        <v/>
      </c>
      <c r="K16" s="160">
        <f t="shared" ref="K16:Z16" si="11">IF(C7=0,"",K7/C7-1)</f>
        <v>-0.16654384672070743</v>
      </c>
      <c r="L16" s="160">
        <f t="shared" si="11"/>
        <v>-0.37870619946091644</v>
      </c>
      <c r="M16" s="160">
        <f t="shared" si="11"/>
        <v>-0.29396615158204564</v>
      </c>
      <c r="N16" s="160">
        <f t="shared" si="11"/>
        <v>-7.5771625380845142E-2</v>
      </c>
      <c r="O16" s="160">
        <f t="shared" si="11"/>
        <v>-0.21604617058517428</v>
      </c>
      <c r="P16" s="160">
        <f t="shared" si="11"/>
        <v>3.0890445222611307E-2</v>
      </c>
      <c r="Q16" s="160">
        <f t="shared" si="11"/>
        <v>-2.0907044065615943E-2</v>
      </c>
      <c r="R16" s="160">
        <f t="shared" si="11"/>
        <v>-0.14827527029346144</v>
      </c>
      <c r="S16" s="160">
        <f t="shared" si="11"/>
        <v>0.19518125552608301</v>
      </c>
      <c r="T16" s="160">
        <f t="shared" si="11"/>
        <v>0.24196410964306847</v>
      </c>
      <c r="U16" s="160">
        <f t="shared" si="11"/>
        <v>0.21990620114643034</v>
      </c>
      <c r="V16" s="160">
        <f t="shared" si="11"/>
        <v>0.14777124838755906</v>
      </c>
      <c r="W16" s="160">
        <f t="shared" si="11"/>
        <v>0.18953656770456195</v>
      </c>
      <c r="X16" s="160">
        <f t="shared" si="11"/>
        <v>2.5597476646851858E-2</v>
      </c>
      <c r="Y16" s="160">
        <f t="shared" si="11"/>
        <v>8.1603153745072321E-2</v>
      </c>
      <c r="Z16" s="160">
        <f t="shared" si="11"/>
        <v>0.13507958895829142</v>
      </c>
      <c r="AA16" s="160">
        <f t="shared" si="9"/>
        <v>7.4902903643425223E-2</v>
      </c>
      <c r="AB16" s="160">
        <f t="shared" si="9"/>
        <v>0.3653540806605271</v>
      </c>
      <c r="AC16" s="160">
        <f t="shared" si="9"/>
        <v>0.23118325501922254</v>
      </c>
      <c r="AD16" s="160">
        <f t="shared" si="9"/>
        <v>-0.18169330669330674</v>
      </c>
      <c r="AE16" s="160">
        <f t="shared" si="9"/>
        <v>6.3460660477857145E-2</v>
      </c>
      <c r="AF16" s="160">
        <f t="shared" si="9"/>
        <v>-0.21078779276082327</v>
      </c>
      <c r="AG16" s="160">
        <f t="shared" si="9"/>
        <v>-0.19663467379419264</v>
      </c>
      <c r="AH16" s="160">
        <f t="shared" si="9"/>
        <v>-1.8851847907125352E-2</v>
      </c>
      <c r="AI16" s="160">
        <f t="shared" si="10"/>
        <v>0.14796971782518931</v>
      </c>
      <c r="AJ16" s="160" t="str">
        <f t="shared" si="10"/>
        <v/>
      </c>
      <c r="AK16" s="160" t="str">
        <f t="shared" si="10"/>
        <v/>
      </c>
      <c r="AL16" s="160" t="str">
        <f t="shared" si="10"/>
        <v/>
      </c>
      <c r="AM16" s="160" t="str">
        <f t="shared" si="10"/>
        <v/>
      </c>
      <c r="AN16" s="160" t="str">
        <f t="shared" si="10"/>
        <v/>
      </c>
      <c r="AO16" s="160" t="str">
        <f t="shared" si="10"/>
        <v/>
      </c>
      <c r="AP16" s="160" t="str">
        <f t="shared" si="10"/>
        <v/>
      </c>
      <c r="WUX16" s="26"/>
      <c r="WUY16" s="26"/>
      <c r="WUZ16" s="26"/>
      <c r="WVA16" s="26"/>
      <c r="WVB16" s="26"/>
      <c r="WVC16" s="26"/>
      <c r="WVD16" s="26"/>
      <c r="WVE16" s="26"/>
      <c r="WVF16" s="26"/>
      <c r="WVG16" s="26"/>
      <c r="WVH16" s="26"/>
      <c r="WVI16" s="26"/>
      <c r="WVJ16" s="26"/>
      <c r="WVK16" s="26"/>
      <c r="WVL16" s="26"/>
      <c r="WVM16" s="26"/>
      <c r="WVN16" s="26"/>
      <c r="WVO16" s="26"/>
      <c r="WVP16" s="26"/>
      <c r="WVQ16" s="26"/>
      <c r="WVR16" s="26"/>
      <c r="WVS16" s="26"/>
      <c r="WVT16" s="26"/>
      <c r="WVU16" s="26"/>
      <c r="WVV16" s="26"/>
      <c r="WVW16" s="26"/>
      <c r="WVX16" s="26"/>
      <c r="WVY16" s="26"/>
      <c r="WVZ16" s="26"/>
      <c r="WWA16" s="26"/>
      <c r="WWB16" s="26"/>
      <c r="WWC16" s="26"/>
      <c r="WWD16" s="26"/>
      <c r="WWE16" s="26"/>
      <c r="WWF16" s="26"/>
      <c r="WWG16" s="26"/>
      <c r="WWH16" s="26"/>
      <c r="WWI16" s="26"/>
      <c r="WWJ16" s="26"/>
      <c r="WWK16" s="26"/>
      <c r="WWL16" s="26"/>
      <c r="WWM16" s="26"/>
      <c r="WWN16" s="26"/>
      <c r="WWO16" s="26"/>
      <c r="WWP16" s="26"/>
      <c r="WWQ16" s="26"/>
      <c r="WWR16" s="26"/>
      <c r="WWS16" s="26"/>
      <c r="WWT16" s="26"/>
      <c r="WWU16" s="26"/>
      <c r="WWV16" s="26"/>
      <c r="WWW16" s="26"/>
      <c r="WWX16" s="26"/>
      <c r="WWY16" s="26"/>
      <c r="WWZ16" s="26"/>
      <c r="WXA16" s="26"/>
      <c r="WXB16" s="26"/>
      <c r="WXC16" s="26"/>
      <c r="WXD16" s="26"/>
      <c r="WXE16" s="26"/>
      <c r="WXF16" s="26"/>
      <c r="WXG16" s="26"/>
      <c r="WXH16" s="26"/>
      <c r="WXI16" s="26"/>
      <c r="WXJ16" s="26"/>
      <c r="WXK16" s="26"/>
      <c r="WXL16" s="26"/>
      <c r="WXM16" s="26"/>
      <c r="WXN16" s="26"/>
      <c r="WXO16" s="26"/>
      <c r="WXP16" s="26"/>
      <c r="WXQ16" s="26"/>
      <c r="WXR16" s="26"/>
      <c r="WXS16" s="26"/>
      <c r="WXT16" s="26"/>
      <c r="WXU16" s="26"/>
      <c r="WXV16" s="26"/>
      <c r="WXW16" s="26"/>
      <c r="WXX16" s="26"/>
      <c r="WXY16" s="26"/>
      <c r="WXZ16" s="26"/>
      <c r="WYA16" s="26"/>
      <c r="WYB16" s="26"/>
      <c r="WYC16" s="26"/>
      <c r="WYD16" s="26"/>
      <c r="WYE16" s="26"/>
      <c r="WYF16" s="26"/>
      <c r="WYG16" s="26"/>
      <c r="WYH16" s="26"/>
      <c r="WYI16" s="26"/>
      <c r="WYJ16" s="26"/>
      <c r="WYK16" s="26"/>
      <c r="WYL16" s="26"/>
      <c r="WYM16" s="26"/>
      <c r="WYN16" s="26"/>
      <c r="WYO16" s="26"/>
      <c r="WYP16" s="26"/>
      <c r="WYQ16" s="26"/>
      <c r="WYR16" s="26"/>
      <c r="WYS16" s="26"/>
      <c r="WYT16" s="26"/>
      <c r="WYU16" s="26"/>
      <c r="WYV16" s="26"/>
      <c r="WYW16" s="26"/>
      <c r="WYX16" s="26"/>
      <c r="WYY16" s="26"/>
      <c r="WYZ16" s="26"/>
      <c r="WZA16" s="26"/>
      <c r="WZB16" s="26"/>
      <c r="WZC16" s="26"/>
      <c r="WZD16" s="26"/>
      <c r="WZE16" s="26"/>
      <c r="WZF16" s="26"/>
      <c r="WZG16" s="26"/>
      <c r="WZH16" s="26"/>
      <c r="WZI16" s="26"/>
      <c r="WZJ16" s="26"/>
      <c r="WZK16" s="26"/>
      <c r="WZL16" s="26"/>
      <c r="WZM16" s="26"/>
      <c r="WZN16" s="26"/>
      <c r="WZO16" s="26"/>
      <c r="WZP16" s="26"/>
      <c r="WZQ16" s="26"/>
      <c r="WZR16" s="26"/>
      <c r="WZS16" s="26"/>
      <c r="WZT16" s="26"/>
      <c r="WZU16" s="26"/>
      <c r="WZV16" s="26"/>
      <c r="WZW16" s="26"/>
      <c r="WZX16" s="26"/>
      <c r="WZY16" s="26"/>
      <c r="WZZ16" s="26"/>
      <c r="XAA16" s="26"/>
      <c r="XAB16" s="26"/>
      <c r="XAC16" s="26"/>
      <c r="XAD16" s="26"/>
      <c r="XAE16" s="26"/>
      <c r="XAF16" s="26"/>
      <c r="XAG16" s="26"/>
      <c r="XAH16" s="26"/>
      <c r="XAI16" s="26"/>
      <c r="XAJ16" s="26"/>
      <c r="XAK16" s="26"/>
      <c r="XAL16" s="26"/>
      <c r="XAM16" s="26"/>
      <c r="XAN16" s="26"/>
      <c r="XAO16" s="26"/>
      <c r="XAP16" s="26"/>
      <c r="XAQ16" s="26"/>
      <c r="XAR16" s="26"/>
      <c r="XAS16" s="26"/>
      <c r="XAT16" s="26"/>
      <c r="XAU16" s="26"/>
      <c r="XAV16" s="26"/>
      <c r="XAW16" s="26"/>
      <c r="XAX16" s="26"/>
      <c r="XAY16" s="26"/>
      <c r="XAZ16" s="26"/>
      <c r="XBA16" s="26"/>
      <c r="XBB16" s="26"/>
      <c r="XBC16" s="26"/>
      <c r="XBD16" s="26"/>
      <c r="XBE16" s="26"/>
      <c r="XBF16" s="26"/>
      <c r="XBG16" s="26"/>
      <c r="XBH16" s="26"/>
      <c r="XBI16" s="26"/>
      <c r="XBJ16" s="26"/>
      <c r="XBK16" s="26"/>
      <c r="XBL16" s="26"/>
      <c r="XBM16" s="26"/>
      <c r="XBN16" s="26"/>
      <c r="XBO16" s="26"/>
      <c r="XBP16" s="26"/>
      <c r="XBQ16" s="26"/>
      <c r="XBR16" s="26"/>
      <c r="XBS16" s="26"/>
      <c r="XBT16" s="26"/>
      <c r="XBU16" s="26"/>
      <c r="XBV16" s="26"/>
      <c r="XBW16" s="26"/>
      <c r="XBX16" s="26"/>
      <c r="XBY16" s="26"/>
      <c r="XBZ16" s="26"/>
      <c r="XCA16" s="26"/>
      <c r="XCB16" s="26"/>
      <c r="XCC16" s="26"/>
      <c r="XCD16" s="26"/>
      <c r="XCE16" s="26"/>
      <c r="XCF16" s="26"/>
      <c r="XCG16" s="26"/>
      <c r="XCH16" s="26"/>
      <c r="XCI16" s="26"/>
      <c r="XCJ16" s="26"/>
      <c r="XCK16" s="26"/>
      <c r="XCL16" s="26"/>
      <c r="XCM16" s="26"/>
      <c r="XCN16" s="26"/>
      <c r="XCO16" s="26"/>
      <c r="XCP16" s="26"/>
      <c r="XCQ16" s="26"/>
      <c r="XCR16" s="26"/>
      <c r="XCS16" s="26"/>
      <c r="XCT16" s="26"/>
      <c r="XCU16" s="26"/>
      <c r="XCV16" s="26"/>
      <c r="XCW16" s="26"/>
      <c r="XCX16" s="26"/>
      <c r="XCY16" s="26"/>
      <c r="XCZ16" s="26"/>
      <c r="XDA16" s="26"/>
      <c r="XDB16" s="26"/>
      <c r="XDC16" s="26"/>
      <c r="XDD16" s="26"/>
      <c r="XDE16" s="26"/>
      <c r="XDF16" s="26"/>
      <c r="XDG16" s="26"/>
      <c r="XDH16" s="26"/>
    </row>
    <row r="17" spans="1:42 16118:16336" ht="63" customHeight="1">
      <c r="A17" s="68" t="s">
        <v>212</v>
      </c>
      <c r="B17" s="68" t="s">
        <v>180</v>
      </c>
      <c r="C17" s="160" t="str">
        <f>IFERROR(IF(OR(C8="",#REF!=""),"",C8/#REF!-1),"")</f>
        <v/>
      </c>
      <c r="D17" s="160" t="str">
        <f>IFERROR(IF(OR(D8="",#REF!=""),"",D8/#REF!-1),"")</f>
        <v/>
      </c>
      <c r="E17" s="160" t="str">
        <f>IFERROR(IF(OR(E8="",#REF!=""),"",E8/#REF!-1),"")</f>
        <v/>
      </c>
      <c r="F17" s="160" t="str">
        <f>IFERROR(IF(OR(F8="",#REF!=""),"",F8/#REF!-1),"")</f>
        <v/>
      </c>
      <c r="G17" s="160" t="str">
        <f>IFERROR(IF(OR(G8="",#REF!=""),"",G8/#REF!-1),"")</f>
        <v/>
      </c>
      <c r="H17" s="160" t="str">
        <f>IFERROR(IF(OR(H8="",#REF!=""),"",H8/#REF!-1),"")</f>
        <v/>
      </c>
      <c r="I17" s="160" t="str">
        <f>IFERROR(IF(OR(I8="",#REF!=""),"",I8/#REF!-1),"")</f>
        <v/>
      </c>
      <c r="J17" s="160" t="str">
        <f>IFERROR(IF(OR(J8="",#REF!=""),"",J8/#REF!-1),"")</f>
        <v/>
      </c>
      <c r="K17" s="160">
        <f t="shared" ref="K17:AH19" si="12">IFERROR(IF(OR(K8="",C8=""),"",K8/C8-1),"")</f>
        <v>0.36642937429748978</v>
      </c>
      <c r="L17" s="160">
        <f t="shared" si="12"/>
        <v>0.19787731606404035</v>
      </c>
      <c r="M17" s="160">
        <f t="shared" si="12"/>
        <v>0.25255226057365099</v>
      </c>
      <c r="N17" s="160">
        <f t="shared" si="12"/>
        <v>-5.5502085338466456E-2</v>
      </c>
      <c r="O17" s="160">
        <f t="shared" si="12"/>
        <v>0.11976213525100254</v>
      </c>
      <c r="P17" s="160">
        <f t="shared" si="12"/>
        <v>2.1352055049283987</v>
      </c>
      <c r="Q17" s="160">
        <f t="shared" si="12"/>
        <v>0.95900439238653012</v>
      </c>
      <c r="R17" s="160">
        <f t="shared" si="12"/>
        <v>0.66601139170321089</v>
      </c>
      <c r="S17" s="160">
        <f t="shared" si="12"/>
        <v>2.0271455991225666</v>
      </c>
      <c r="T17" s="160">
        <f t="shared" si="12"/>
        <v>1.292085898783601</v>
      </c>
      <c r="U17" s="160">
        <f t="shared" si="12"/>
        <v>1.5522026004269356</v>
      </c>
      <c r="V17" s="160">
        <f t="shared" si="12"/>
        <v>0.62873641304347827</v>
      </c>
      <c r="W17" s="160">
        <f t="shared" si="12"/>
        <v>1.2164381869828333</v>
      </c>
      <c r="X17" s="160">
        <f t="shared" si="12"/>
        <v>-0.47253529481551781</v>
      </c>
      <c r="Y17" s="160">
        <f t="shared" si="12"/>
        <v>-0.18746153169788093</v>
      </c>
      <c r="Z17" s="160">
        <f t="shared" si="12"/>
        <v>0.3549860825366089</v>
      </c>
      <c r="AA17" s="160">
        <f t="shared" si="12"/>
        <v>0.24103260869565224</v>
      </c>
      <c r="AB17" s="160">
        <f t="shared" si="12"/>
        <v>-0.6541309048024635</v>
      </c>
      <c r="AC17" s="160">
        <f t="shared" si="12"/>
        <v>-0.27840930692316468</v>
      </c>
      <c r="AD17" s="160">
        <f t="shared" si="12"/>
        <v>0.52763295099061525</v>
      </c>
      <c r="AE17" s="160">
        <f t="shared" si="12"/>
        <v>-6.3048505279580946E-2</v>
      </c>
      <c r="AF17" s="160">
        <f t="shared" si="12"/>
        <v>-0.77744039586144853</v>
      </c>
      <c r="AG17" s="160">
        <f t="shared" si="12"/>
        <v>-0.10025971215236451</v>
      </c>
      <c r="AH17" s="160">
        <f t="shared" si="12"/>
        <v>-0.20489003014402141</v>
      </c>
      <c r="AI17" s="160">
        <f t="shared" si="10"/>
        <v>-0.78344646376176919</v>
      </c>
      <c r="AJ17" s="160" t="str">
        <f t="shared" si="10"/>
        <v/>
      </c>
      <c r="AK17" s="160" t="str">
        <f t="shared" si="10"/>
        <v/>
      </c>
      <c r="AL17" s="160" t="str">
        <f t="shared" si="10"/>
        <v/>
      </c>
      <c r="AM17" s="160" t="str">
        <f t="shared" si="10"/>
        <v/>
      </c>
      <c r="AN17" s="160" t="str">
        <f t="shared" si="10"/>
        <v/>
      </c>
      <c r="AO17" s="160" t="str">
        <f t="shared" si="10"/>
        <v/>
      </c>
      <c r="AP17" s="160" t="str">
        <f t="shared" si="10"/>
        <v/>
      </c>
    </row>
    <row r="18" spans="1:42 16118:16336" ht="63" customHeight="1">
      <c r="A18" s="68" t="s">
        <v>213</v>
      </c>
      <c r="B18" s="68" t="s">
        <v>180</v>
      </c>
      <c r="C18" s="160" t="str">
        <f>IFERROR(IF(OR(C9="",#REF!=""),"",C9/#REF!-1),"")</f>
        <v/>
      </c>
      <c r="D18" s="160" t="str">
        <f>IFERROR(IF(OR(D9="",#REF!=""),"",D9/#REF!-1),"")</f>
        <v/>
      </c>
      <c r="E18" s="160" t="str">
        <f>IFERROR(IF(OR(E9="",#REF!=""),"",E9/#REF!-1),"")</f>
        <v/>
      </c>
      <c r="F18" s="160" t="str">
        <f>IFERROR(IF(OR(F9="",#REF!=""),"",F9/#REF!-1),"")</f>
        <v/>
      </c>
      <c r="G18" s="160" t="str">
        <f>IFERROR(IF(OR(G9="",#REF!=""),"",G9/#REF!-1),"")</f>
        <v/>
      </c>
      <c r="H18" s="160" t="str">
        <f>IFERROR(IF(OR(H9="",#REF!=""),"",H9/#REF!-1),"")</f>
        <v/>
      </c>
      <c r="I18" s="160" t="str">
        <f>IFERROR(IF(OR(I9="",#REF!=""),"",I9/#REF!-1),"")</f>
        <v/>
      </c>
      <c r="J18" s="160" t="str">
        <f>IFERROR(IF(OR(J9="",#REF!=""),"",J9/#REF!-1),"")</f>
        <v/>
      </c>
      <c r="K18" s="160">
        <f t="shared" si="12"/>
        <v>-0.12831927522649167</v>
      </c>
      <c r="L18" s="160">
        <f t="shared" si="12"/>
        <v>4.1754682439093083E-2</v>
      </c>
      <c r="M18" s="160">
        <f t="shared" si="12"/>
        <v>-3.8880248833592534E-2</v>
      </c>
      <c r="N18" s="160">
        <f t="shared" si="12"/>
        <v>-0.34355256343863283</v>
      </c>
      <c r="O18" s="160">
        <f t="shared" si="12"/>
        <v>-0.16590379134640298</v>
      </c>
      <c r="P18" s="160">
        <f t="shared" si="12"/>
        <v>-0.11260351444152694</v>
      </c>
      <c r="Q18" s="160">
        <f t="shared" si="12"/>
        <v>-0.22661962468681296</v>
      </c>
      <c r="R18" s="160">
        <f t="shared" si="12"/>
        <v>-0.14993950393224442</v>
      </c>
      <c r="S18" s="160">
        <f t="shared" si="12"/>
        <v>-7.3738912283845548E-2</v>
      </c>
      <c r="T18" s="160">
        <f t="shared" si="12"/>
        <v>0.23359242987495765</v>
      </c>
      <c r="U18" s="160">
        <f t="shared" si="12"/>
        <v>0.10144089998458927</v>
      </c>
      <c r="V18" s="160">
        <f t="shared" si="12"/>
        <v>0.52761123382770592</v>
      </c>
      <c r="W18" s="160">
        <f t="shared" si="12"/>
        <v>0.24127666183474838</v>
      </c>
      <c r="X18" s="160">
        <f t="shared" si="12"/>
        <v>8.6491407761465799E-2</v>
      </c>
      <c r="Y18" s="160">
        <f t="shared" si="12"/>
        <v>0.27133884297520661</v>
      </c>
      <c r="Z18" s="160">
        <f t="shared" si="12"/>
        <v>0.19287976372629267</v>
      </c>
      <c r="AA18" s="160">
        <f t="shared" ref="AA18:AH19" si="13">IF(S9=0,"",AA9/S9-1)</f>
        <v>9.4118785064809529E-2</v>
      </c>
      <c r="AB18" s="160">
        <f t="shared" si="13"/>
        <v>-0.1599364418388034</v>
      </c>
      <c r="AC18" s="160">
        <f t="shared" si="13"/>
        <v>-6.8068138095071506E-2</v>
      </c>
      <c r="AD18" s="160">
        <f t="shared" si="13"/>
        <v>-0.35245816979962818</v>
      </c>
      <c r="AE18" s="160">
        <f t="shared" si="13"/>
        <v>-0.18290826434216834</v>
      </c>
      <c r="AF18" s="160">
        <f t="shared" si="13"/>
        <v>-5.0120456687964832E-2</v>
      </c>
      <c r="AG18" s="160">
        <f t="shared" si="13"/>
        <v>-0.20235061625669559</v>
      </c>
      <c r="AH18" s="160">
        <f t="shared" si="13"/>
        <v>-0.14509224872104642</v>
      </c>
      <c r="AI18" s="160">
        <f t="shared" si="10"/>
        <v>-0.26558217664220674</v>
      </c>
      <c r="AJ18" s="160" t="str">
        <f t="shared" si="10"/>
        <v/>
      </c>
      <c r="AK18" s="160" t="str">
        <f t="shared" si="10"/>
        <v/>
      </c>
      <c r="AL18" s="160" t="str">
        <f t="shared" si="10"/>
        <v/>
      </c>
      <c r="AM18" s="160" t="str">
        <f t="shared" si="10"/>
        <v/>
      </c>
      <c r="AN18" s="160" t="str">
        <f t="shared" si="10"/>
        <v/>
      </c>
      <c r="AO18" s="160" t="str">
        <f t="shared" si="10"/>
        <v/>
      </c>
      <c r="AP18" s="160" t="str">
        <f t="shared" si="10"/>
        <v/>
      </c>
    </row>
    <row r="19" spans="1:42 16118:16336" ht="63" customHeight="1">
      <c r="A19" s="68" t="s">
        <v>214</v>
      </c>
      <c r="B19" s="68" t="s">
        <v>180</v>
      </c>
      <c r="C19" s="160" t="str">
        <f>IFERROR(IF(OR(C10="",#REF!=""),"",C10/#REF!-1),"")</f>
        <v/>
      </c>
      <c r="D19" s="160" t="str">
        <f>IFERROR(IF(OR(D10="",#REF!=""),"",D10/#REF!-1),"")</f>
        <v/>
      </c>
      <c r="E19" s="160" t="str">
        <f>IFERROR(IF(OR(E10="",#REF!=""),"",E10/#REF!-1),"")</f>
        <v/>
      </c>
      <c r="F19" s="160" t="str">
        <f>IFERROR(IF(OR(F10="",#REF!=""),"",F10/#REF!-1),"")</f>
        <v/>
      </c>
      <c r="G19" s="160" t="str">
        <f>IFERROR(IF(OR(G10="",#REF!=""),"",G10/#REF!-1),"")</f>
        <v/>
      </c>
      <c r="H19" s="160" t="str">
        <f>IFERROR(IF(OR(H10="",#REF!=""),"",H10/#REF!-1),"")</f>
        <v/>
      </c>
      <c r="I19" s="160" t="str">
        <f>IFERROR(IF(OR(I10="",#REF!=""),"",I10/#REF!-1),"")</f>
        <v/>
      </c>
      <c r="J19" s="160" t="str">
        <f>IFERROR(IF(OR(J10="",#REF!=""),"",J10/#REF!-1),"")</f>
        <v/>
      </c>
      <c r="K19" s="160">
        <f t="shared" si="12"/>
        <v>-6.4111449958413891E-3</v>
      </c>
      <c r="L19" s="160">
        <f t="shared" si="12"/>
        <v>0.11591941371527303</v>
      </c>
      <c r="M19" s="160">
        <f t="shared" si="12"/>
        <v>6.1396598860108398E-2</v>
      </c>
      <c r="N19" s="160">
        <f t="shared" si="12"/>
        <v>-0.11158968150493576</v>
      </c>
      <c r="O19" s="160">
        <f t="shared" si="12"/>
        <v>-7.5955243976043585E-3</v>
      </c>
      <c r="P19" s="160">
        <f t="shared" si="12"/>
        <v>0.22666109030075998</v>
      </c>
      <c r="Q19" s="160">
        <f t="shared" si="12"/>
        <v>7.8328875094439754E-2</v>
      </c>
      <c r="R19" s="160">
        <f t="shared" si="12"/>
        <v>7.1590580801406345E-2</v>
      </c>
      <c r="S19" s="160">
        <f t="shared" si="12"/>
        <v>0.26797112064455364</v>
      </c>
      <c r="T19" s="160">
        <f t="shared" si="12"/>
        <v>0.27050715409393966</v>
      </c>
      <c r="U19" s="160">
        <f t="shared" si="12"/>
        <v>0.26944905264996066</v>
      </c>
      <c r="V19" s="160">
        <f t="shared" si="12"/>
        <v>0.28719306061479588</v>
      </c>
      <c r="W19" s="160">
        <f t="shared" si="12"/>
        <v>0.27578431280818139</v>
      </c>
      <c r="X19" s="160">
        <f t="shared" si="12"/>
        <v>-0.10548629537941567</v>
      </c>
      <c r="Y19" s="160">
        <f t="shared" si="12"/>
        <v>3.6385843322161104E-2</v>
      </c>
      <c r="Z19" s="160">
        <f t="shared" si="12"/>
        <v>0.12825234030836996</v>
      </c>
      <c r="AA19" s="160">
        <f t="shared" si="13"/>
        <v>0.10428013423557236</v>
      </c>
      <c r="AB19" s="160">
        <f t="shared" si="13"/>
        <v>-0.17621855345911952</v>
      </c>
      <c r="AC19" s="160">
        <f t="shared" si="13"/>
        <v>-5.9323199669853444E-2</v>
      </c>
      <c r="AD19" s="160">
        <f t="shared" si="13"/>
        <v>-2.7953092552628345E-2</v>
      </c>
      <c r="AE19" s="160">
        <f t="shared" si="13"/>
        <v>-4.8022764609246704E-2</v>
      </c>
      <c r="AF19" s="160">
        <f t="shared" si="13"/>
        <v>-0.17887741743035646</v>
      </c>
      <c r="AG19" s="160">
        <f t="shared" si="13"/>
        <v>-0.11115374425594504</v>
      </c>
      <c r="AH19" s="160">
        <f t="shared" si="13"/>
        <v>-8.8166958997432543E-2</v>
      </c>
      <c r="AI19" s="160">
        <f t="shared" si="10"/>
        <v>-0.39058413251961643</v>
      </c>
      <c r="AJ19" s="160" t="str">
        <f t="shared" si="10"/>
        <v/>
      </c>
      <c r="AK19" s="160" t="str">
        <f t="shared" si="10"/>
        <v/>
      </c>
      <c r="AL19" s="160" t="str">
        <f t="shared" si="10"/>
        <v/>
      </c>
      <c r="AM19" s="160" t="str">
        <f t="shared" si="10"/>
        <v/>
      </c>
      <c r="AN19" s="160" t="str">
        <f t="shared" si="10"/>
        <v/>
      </c>
      <c r="AO19" s="160" t="str">
        <f t="shared" si="10"/>
        <v/>
      </c>
      <c r="AP19" s="160" t="str">
        <f t="shared" si="10"/>
        <v/>
      </c>
    </row>
    <row r="22" spans="1:42 16118:16336" ht="63" customHeight="1">
      <c r="A22" s="65" t="s">
        <v>215</v>
      </c>
      <c r="B22" s="29"/>
      <c r="C22" s="30"/>
      <c r="D22" s="30"/>
      <c r="I22" s="29"/>
      <c r="J22" s="30"/>
      <c r="K22" s="30"/>
      <c r="AA22" s="30"/>
      <c r="AH22" s="30"/>
      <c r="AI22" s="30"/>
      <c r="AP22" s="30" t="s">
        <v>5</v>
      </c>
    </row>
    <row r="23" spans="1:42 16118:16336" s="34" customFormat="1">
      <c r="A23" s="49"/>
      <c r="B23" s="50"/>
      <c r="C23" s="233" t="s">
        <v>15</v>
      </c>
      <c r="D23" s="230"/>
      <c r="E23" s="230"/>
      <c r="F23" s="230"/>
      <c r="G23" s="230"/>
      <c r="H23" s="230"/>
      <c r="I23" s="230"/>
      <c r="J23" s="234"/>
      <c r="K23" s="233" t="s">
        <v>16</v>
      </c>
      <c r="L23" s="230"/>
      <c r="M23" s="230"/>
      <c r="N23" s="230"/>
      <c r="O23" s="230"/>
      <c r="P23" s="230"/>
      <c r="Q23" s="230"/>
      <c r="R23" s="234"/>
      <c r="S23" s="233" t="s">
        <v>17</v>
      </c>
      <c r="T23" s="230"/>
      <c r="U23" s="230"/>
      <c r="V23" s="230"/>
      <c r="W23" s="230"/>
      <c r="X23" s="230"/>
      <c r="Y23" s="230"/>
      <c r="Z23" s="234"/>
      <c r="AA23" s="229" t="s">
        <v>18</v>
      </c>
      <c r="AB23" s="230"/>
      <c r="AC23" s="230"/>
      <c r="AD23" s="230"/>
      <c r="AE23" s="230"/>
      <c r="AF23" s="230"/>
      <c r="AG23" s="230"/>
      <c r="AH23" s="234"/>
      <c r="AI23" s="245" t="s">
        <v>596</v>
      </c>
      <c r="AJ23" s="230"/>
      <c r="AK23" s="230"/>
      <c r="AL23" s="230"/>
      <c r="AM23" s="230"/>
      <c r="AN23" s="230"/>
      <c r="AO23" s="230"/>
      <c r="AP23" s="231"/>
      <c r="WUX23" s="26"/>
      <c r="WUY23" s="26"/>
      <c r="WUZ23" s="26"/>
      <c r="WVA23" s="26"/>
      <c r="WVB23" s="26"/>
      <c r="WVC23" s="26"/>
      <c r="WVD23" s="26"/>
      <c r="WVE23" s="26"/>
      <c r="WVF23" s="26"/>
      <c r="WVG23" s="26"/>
      <c r="WVH23" s="26"/>
      <c r="WVI23" s="26"/>
      <c r="WVJ23" s="26"/>
      <c r="WVK23" s="26"/>
      <c r="WVL23" s="26"/>
      <c r="WVM23" s="26"/>
      <c r="WVN23" s="26"/>
      <c r="WVO23" s="26"/>
      <c r="WVP23" s="26"/>
      <c r="WVQ23" s="26"/>
      <c r="WVR23" s="26"/>
      <c r="WVS23" s="26"/>
      <c r="WVT23" s="26"/>
      <c r="WVU23" s="26"/>
      <c r="WVV23" s="26"/>
      <c r="WVW23" s="26"/>
      <c r="WVX23" s="26"/>
      <c r="WVY23" s="26"/>
      <c r="WVZ23" s="26"/>
      <c r="WWA23" s="26"/>
      <c r="WWB23" s="26"/>
      <c r="WWC23" s="26"/>
      <c r="WWD23" s="26"/>
      <c r="WWE23" s="26"/>
      <c r="WWF23" s="26"/>
      <c r="WWG23" s="26"/>
      <c r="WWH23" s="26"/>
      <c r="WWI23" s="26"/>
      <c r="WWJ23" s="26"/>
      <c r="WWK23" s="26"/>
      <c r="WWL23" s="26"/>
      <c r="WWM23" s="26"/>
      <c r="WWN23" s="26"/>
      <c r="WWO23" s="26"/>
      <c r="WWP23" s="26"/>
      <c r="WWQ23" s="26"/>
      <c r="WWR23" s="26"/>
      <c r="WWS23" s="26"/>
      <c r="WWT23" s="26"/>
      <c r="WWU23" s="26"/>
      <c r="WWV23" s="26"/>
      <c r="WWW23" s="26"/>
      <c r="WWX23" s="26"/>
      <c r="WWY23" s="26"/>
      <c r="WWZ23" s="26"/>
      <c r="WXA23" s="26"/>
      <c r="WXB23" s="26"/>
      <c r="WXC23" s="26"/>
      <c r="WXD23" s="26"/>
      <c r="WXE23" s="26"/>
      <c r="WXF23" s="26"/>
      <c r="WXG23" s="26"/>
      <c r="WXH23" s="26"/>
      <c r="WXI23" s="26"/>
      <c r="WXJ23" s="26"/>
      <c r="WXK23" s="26"/>
      <c r="WXL23" s="26"/>
      <c r="WXM23" s="26"/>
      <c r="WXN23" s="26"/>
      <c r="WXO23" s="26"/>
      <c r="WXP23" s="26"/>
      <c r="WXQ23" s="26"/>
      <c r="WXR23" s="26"/>
      <c r="WXS23" s="26"/>
      <c r="WXT23" s="26"/>
      <c r="WXU23" s="26"/>
      <c r="WXV23" s="26"/>
      <c r="WXW23" s="26"/>
      <c r="WXX23" s="26"/>
      <c r="WXY23" s="26"/>
      <c r="WXZ23" s="26"/>
      <c r="WYA23" s="26"/>
      <c r="WYB23" s="26"/>
      <c r="WYC23" s="26"/>
      <c r="WYD23" s="26"/>
      <c r="WYE23" s="26"/>
      <c r="WYF23" s="26"/>
      <c r="WYG23" s="26"/>
      <c r="WYH23" s="26"/>
      <c r="WYI23" s="26"/>
      <c r="WYJ23" s="26"/>
      <c r="WYK23" s="26"/>
      <c r="WYL23" s="26"/>
      <c r="WYM23" s="26"/>
      <c r="WYN23" s="26"/>
      <c r="WYO23" s="26"/>
      <c r="WYP23" s="26"/>
      <c r="WYQ23" s="26"/>
      <c r="WYR23" s="26"/>
      <c r="WYS23" s="26"/>
      <c r="WYT23" s="26"/>
      <c r="WYU23" s="26"/>
      <c r="WYV23" s="26"/>
      <c r="WYW23" s="26"/>
      <c r="WYX23" s="26"/>
      <c r="WYY23" s="26"/>
      <c r="WYZ23" s="26"/>
      <c r="WZA23" s="26"/>
      <c r="WZB23" s="26"/>
      <c r="WZC23" s="26"/>
      <c r="WZD23" s="26"/>
      <c r="WZE23" s="26"/>
      <c r="WZF23" s="26"/>
      <c r="WZG23" s="26"/>
      <c r="WZH23" s="26"/>
      <c r="WZI23" s="26"/>
      <c r="WZJ23" s="26"/>
      <c r="WZK23" s="26"/>
      <c r="WZL23" s="26"/>
      <c r="WZM23" s="26"/>
      <c r="WZN23" s="26"/>
      <c r="WZO23" s="26"/>
      <c r="WZP23" s="26"/>
      <c r="WZQ23" s="26"/>
      <c r="WZR23" s="26"/>
      <c r="WZS23" s="26"/>
      <c r="WZT23" s="26"/>
      <c r="WZU23" s="26"/>
      <c r="WZV23" s="26"/>
      <c r="WZW23" s="26"/>
      <c r="WZX23" s="26"/>
      <c r="WZY23" s="26"/>
      <c r="WZZ23" s="26"/>
      <c r="XAA23" s="26"/>
      <c r="XAB23" s="26"/>
      <c r="XAC23" s="26"/>
      <c r="XAD23" s="26"/>
      <c r="XAE23" s="26"/>
      <c r="XAF23" s="26"/>
      <c r="XAG23" s="26"/>
      <c r="XAH23" s="26"/>
      <c r="XAI23" s="26"/>
      <c r="XAJ23" s="26"/>
      <c r="XAK23" s="26"/>
      <c r="XAL23" s="26"/>
      <c r="XAM23" s="26"/>
      <c r="XAN23" s="26"/>
      <c r="XAO23" s="26"/>
      <c r="XAP23" s="26"/>
      <c r="XAQ23" s="26"/>
      <c r="XAR23" s="26"/>
      <c r="XAS23" s="26"/>
      <c r="XAT23" s="26"/>
      <c r="XAU23" s="26"/>
      <c r="XAV23" s="26"/>
      <c r="XAW23" s="26"/>
      <c r="XAX23" s="26"/>
      <c r="XAY23" s="26"/>
      <c r="XAZ23" s="26"/>
      <c r="XBA23" s="26"/>
      <c r="XBB23" s="26"/>
      <c r="XBC23" s="26"/>
      <c r="XBD23" s="26"/>
      <c r="XBE23" s="26"/>
      <c r="XBF23" s="26"/>
      <c r="XBG23" s="26"/>
      <c r="XBH23" s="26"/>
      <c r="XBI23" s="26"/>
      <c r="XBJ23" s="26"/>
      <c r="XBK23" s="26"/>
      <c r="XBL23" s="26"/>
      <c r="XBM23" s="26"/>
      <c r="XBN23" s="26"/>
      <c r="XBO23" s="26"/>
      <c r="XBP23" s="26"/>
      <c r="XBQ23" s="26"/>
      <c r="XBR23" s="26"/>
      <c r="XBS23" s="26"/>
      <c r="XBT23" s="26"/>
      <c r="XBU23" s="26"/>
      <c r="XBV23" s="26"/>
      <c r="XBW23" s="26"/>
      <c r="XBX23" s="26"/>
      <c r="XBY23" s="26"/>
      <c r="XBZ23" s="26"/>
      <c r="XCA23" s="26"/>
      <c r="XCB23" s="26"/>
      <c r="XCC23" s="26"/>
      <c r="XCD23" s="26"/>
      <c r="XCE23" s="26"/>
      <c r="XCF23" s="26"/>
      <c r="XCG23" s="26"/>
      <c r="XCH23" s="26"/>
      <c r="XCI23" s="26"/>
      <c r="XCJ23" s="26"/>
      <c r="XCK23" s="26"/>
      <c r="XCL23" s="26"/>
      <c r="XCM23" s="26"/>
      <c r="XCN23" s="26"/>
      <c r="XCO23" s="26"/>
      <c r="XCP23" s="26"/>
      <c r="XCQ23" s="26"/>
      <c r="XCR23" s="26"/>
      <c r="XCS23" s="26"/>
      <c r="XCT23" s="26"/>
      <c r="XCU23" s="26"/>
      <c r="XCV23" s="26"/>
      <c r="XCW23" s="26"/>
      <c r="XCX23" s="26"/>
      <c r="XCY23" s="26"/>
      <c r="XCZ23" s="26"/>
      <c r="XDA23" s="26"/>
      <c r="XDB23" s="26"/>
      <c r="XDC23" s="26"/>
      <c r="XDD23" s="26"/>
      <c r="XDE23" s="26"/>
      <c r="XDF23" s="26"/>
      <c r="XDG23" s="26"/>
      <c r="XDH23" s="26"/>
    </row>
    <row r="24" spans="1:42 16118:16336" s="38" customFormat="1" ht="36" customHeight="1">
      <c r="A24" s="55"/>
      <c r="B24" s="56"/>
      <c r="C24" s="36" t="s">
        <v>143</v>
      </c>
      <c r="D24" s="36" t="s">
        <v>144</v>
      </c>
      <c r="E24" s="36" t="s">
        <v>145</v>
      </c>
      <c r="F24" s="36" t="s">
        <v>146</v>
      </c>
      <c r="G24" s="36" t="s">
        <v>147</v>
      </c>
      <c r="H24" s="36" t="s">
        <v>148</v>
      </c>
      <c r="I24" s="36" t="s">
        <v>149</v>
      </c>
      <c r="J24" s="36" t="s">
        <v>150</v>
      </c>
      <c r="K24" s="36" t="s">
        <v>143</v>
      </c>
      <c r="L24" s="36" t="s">
        <v>144</v>
      </c>
      <c r="M24" s="36" t="s">
        <v>145</v>
      </c>
      <c r="N24" s="36" t="s">
        <v>146</v>
      </c>
      <c r="O24" s="36" t="s">
        <v>147</v>
      </c>
      <c r="P24" s="36" t="s">
        <v>148</v>
      </c>
      <c r="Q24" s="36" t="s">
        <v>149</v>
      </c>
      <c r="R24" s="36" t="s">
        <v>150</v>
      </c>
      <c r="S24" s="36" t="s">
        <v>143</v>
      </c>
      <c r="T24" s="36" t="s">
        <v>144</v>
      </c>
      <c r="U24" s="36" t="s">
        <v>145</v>
      </c>
      <c r="V24" s="36" t="s">
        <v>146</v>
      </c>
      <c r="W24" s="36" t="s">
        <v>147</v>
      </c>
      <c r="X24" s="57" t="s">
        <v>148</v>
      </c>
      <c r="Y24" s="36" t="s">
        <v>149</v>
      </c>
      <c r="Z24" s="36" t="s">
        <v>150</v>
      </c>
      <c r="AA24" s="36" t="s">
        <v>143</v>
      </c>
      <c r="AB24" s="36" t="s">
        <v>144</v>
      </c>
      <c r="AC24" s="36" t="s">
        <v>145</v>
      </c>
      <c r="AD24" s="36" t="s">
        <v>146</v>
      </c>
      <c r="AE24" s="36" t="s">
        <v>147</v>
      </c>
      <c r="AF24" s="36" t="s">
        <v>148</v>
      </c>
      <c r="AG24" s="36" t="s">
        <v>149</v>
      </c>
      <c r="AH24" s="36" t="s">
        <v>150</v>
      </c>
      <c r="AI24" s="199" t="s">
        <v>143</v>
      </c>
      <c r="AJ24" s="36" t="s">
        <v>144</v>
      </c>
      <c r="AK24" s="36" t="s">
        <v>145</v>
      </c>
      <c r="AL24" s="36" t="s">
        <v>146</v>
      </c>
      <c r="AM24" s="36" t="s">
        <v>147</v>
      </c>
      <c r="AN24" s="36" t="s">
        <v>148</v>
      </c>
      <c r="AO24" s="36" t="s">
        <v>149</v>
      </c>
      <c r="AP24" s="37" t="s">
        <v>150</v>
      </c>
      <c r="WUX24" s="26"/>
      <c r="WUY24" s="26"/>
      <c r="WUZ24" s="26"/>
      <c r="WVA24" s="26"/>
      <c r="WVB24" s="26"/>
      <c r="WVC24" s="26"/>
      <c r="WVD24" s="26"/>
      <c r="WVE24" s="26"/>
      <c r="WVF24" s="26"/>
      <c r="WVG24" s="26"/>
      <c r="WVH24" s="26"/>
      <c r="WVI24" s="26"/>
      <c r="WVJ24" s="26"/>
      <c r="WVK24" s="26"/>
      <c r="WVL24" s="26"/>
      <c r="WVM24" s="26"/>
      <c r="WVN24" s="26"/>
      <c r="WVO24" s="26"/>
      <c r="WVP24" s="26"/>
      <c r="WVQ24" s="26"/>
      <c r="WVR24" s="26"/>
      <c r="WVS24" s="26"/>
      <c r="WVT24" s="26"/>
      <c r="WVU24" s="26"/>
      <c r="WVV24" s="26"/>
      <c r="WVW24" s="26"/>
      <c r="WVX24" s="26"/>
      <c r="WVY24" s="26"/>
      <c r="WVZ24" s="26"/>
      <c r="WWA24" s="26"/>
      <c r="WWB24" s="26"/>
      <c r="WWC24" s="26"/>
      <c r="WWD24" s="26"/>
      <c r="WWE24" s="26"/>
      <c r="WWF24" s="26"/>
      <c r="WWG24" s="26"/>
      <c r="WWH24" s="26"/>
      <c r="WWI24" s="26"/>
      <c r="WWJ24" s="26"/>
      <c r="WWK24" s="26"/>
      <c r="WWL24" s="26"/>
      <c r="WWM24" s="26"/>
      <c r="WWN24" s="26"/>
      <c r="WWO24" s="26"/>
      <c r="WWP24" s="26"/>
      <c r="WWQ24" s="26"/>
      <c r="WWR24" s="26"/>
      <c r="WWS24" s="26"/>
      <c r="WWT24" s="26"/>
      <c r="WWU24" s="26"/>
      <c r="WWV24" s="26"/>
      <c r="WWW24" s="26"/>
      <c r="WWX24" s="26"/>
      <c r="WWY24" s="26"/>
      <c r="WWZ24" s="26"/>
      <c r="WXA24" s="26"/>
      <c r="WXB24" s="26"/>
      <c r="WXC24" s="26"/>
      <c r="WXD24" s="26"/>
      <c r="WXE24" s="26"/>
      <c r="WXF24" s="26"/>
      <c r="WXG24" s="26"/>
      <c r="WXH24" s="26"/>
      <c r="WXI24" s="26"/>
      <c r="WXJ24" s="26"/>
      <c r="WXK24" s="26"/>
      <c r="WXL24" s="26"/>
      <c r="WXM24" s="26"/>
      <c r="WXN24" s="26"/>
      <c r="WXO24" s="26"/>
      <c r="WXP24" s="26"/>
      <c r="WXQ24" s="26"/>
      <c r="WXR24" s="26"/>
      <c r="WXS24" s="26"/>
      <c r="WXT24" s="26"/>
      <c r="WXU24" s="26"/>
      <c r="WXV24" s="26"/>
      <c r="WXW24" s="26"/>
      <c r="WXX24" s="26"/>
      <c r="WXY24" s="26"/>
      <c r="WXZ24" s="26"/>
      <c r="WYA24" s="26"/>
      <c r="WYB24" s="26"/>
      <c r="WYC24" s="26"/>
      <c r="WYD24" s="26"/>
      <c r="WYE24" s="26"/>
      <c r="WYF24" s="26"/>
      <c r="WYG24" s="26"/>
      <c r="WYH24" s="26"/>
      <c r="WYI24" s="26"/>
      <c r="WYJ24" s="26"/>
      <c r="WYK24" s="26"/>
      <c r="WYL24" s="26"/>
      <c r="WYM24" s="26"/>
      <c r="WYN24" s="26"/>
      <c r="WYO24" s="26"/>
      <c r="WYP24" s="26"/>
      <c r="WYQ24" s="26"/>
      <c r="WYR24" s="26"/>
      <c r="WYS24" s="26"/>
      <c r="WYT24" s="26"/>
      <c r="WYU24" s="26"/>
      <c r="WYV24" s="26"/>
      <c r="WYW24" s="26"/>
      <c r="WYX24" s="26"/>
      <c r="WYY24" s="26"/>
      <c r="WYZ24" s="26"/>
      <c r="WZA24" s="26"/>
      <c r="WZB24" s="26"/>
      <c r="WZC24" s="26"/>
      <c r="WZD24" s="26"/>
      <c r="WZE24" s="26"/>
      <c r="WZF24" s="26"/>
      <c r="WZG24" s="26"/>
      <c r="WZH24" s="26"/>
      <c r="WZI24" s="26"/>
      <c r="WZJ24" s="26"/>
      <c r="WZK24" s="26"/>
      <c r="WZL24" s="26"/>
      <c r="WZM24" s="26"/>
      <c r="WZN24" s="26"/>
      <c r="WZO24" s="26"/>
      <c r="WZP24" s="26"/>
      <c r="WZQ24" s="26"/>
      <c r="WZR24" s="26"/>
      <c r="WZS24" s="26"/>
      <c r="WZT24" s="26"/>
      <c r="WZU24" s="26"/>
      <c r="WZV24" s="26"/>
      <c r="WZW24" s="26"/>
      <c r="WZX24" s="26"/>
      <c r="WZY24" s="26"/>
      <c r="WZZ24" s="26"/>
      <c r="XAA24" s="26"/>
      <c r="XAB24" s="26"/>
      <c r="XAC24" s="26"/>
      <c r="XAD24" s="26"/>
      <c r="XAE24" s="26"/>
      <c r="XAF24" s="26"/>
      <c r="XAG24" s="26"/>
      <c r="XAH24" s="26"/>
      <c r="XAI24" s="26"/>
      <c r="XAJ24" s="26"/>
      <c r="XAK24" s="26"/>
      <c r="XAL24" s="26"/>
      <c r="XAM24" s="26"/>
      <c r="XAN24" s="26"/>
      <c r="XAO24" s="26"/>
      <c r="XAP24" s="26"/>
      <c r="XAQ24" s="26"/>
      <c r="XAR24" s="26"/>
      <c r="XAS24" s="26"/>
      <c r="XAT24" s="26"/>
      <c r="XAU24" s="26"/>
      <c r="XAV24" s="26"/>
      <c r="XAW24" s="26"/>
      <c r="XAX24" s="26"/>
      <c r="XAY24" s="26"/>
      <c r="XAZ24" s="26"/>
      <c r="XBA24" s="26"/>
      <c r="XBB24" s="26"/>
      <c r="XBC24" s="26"/>
      <c r="XBD24" s="26"/>
      <c r="XBE24" s="26"/>
      <c r="XBF24" s="26"/>
      <c r="XBG24" s="26"/>
      <c r="XBH24" s="26"/>
      <c r="XBI24" s="26"/>
      <c r="XBJ24" s="26"/>
      <c r="XBK24" s="26"/>
      <c r="XBL24" s="26"/>
      <c r="XBM24" s="26"/>
      <c r="XBN24" s="26"/>
      <c r="XBO24" s="26"/>
      <c r="XBP24" s="26"/>
      <c r="XBQ24" s="26"/>
      <c r="XBR24" s="26"/>
      <c r="XBS24" s="26"/>
      <c r="XBT24" s="26"/>
      <c r="XBU24" s="26"/>
      <c r="XBV24" s="26"/>
      <c r="XBW24" s="26"/>
      <c r="XBX24" s="26"/>
      <c r="XBY24" s="26"/>
      <c r="XBZ24" s="26"/>
      <c r="XCA24" s="26"/>
      <c r="XCB24" s="26"/>
      <c r="XCC24" s="26"/>
      <c r="XCD24" s="26"/>
      <c r="XCE24" s="26"/>
      <c r="XCF24" s="26"/>
      <c r="XCG24" s="26"/>
      <c r="XCH24" s="26"/>
      <c r="XCI24" s="26"/>
      <c r="XCJ24" s="26"/>
      <c r="XCK24" s="26"/>
      <c r="XCL24" s="26"/>
      <c r="XCM24" s="26"/>
      <c r="XCN24" s="26"/>
      <c r="XCO24" s="26"/>
      <c r="XCP24" s="26"/>
      <c r="XCQ24" s="26"/>
      <c r="XCR24" s="26"/>
      <c r="XCS24" s="26"/>
      <c r="XCT24" s="26"/>
      <c r="XCU24" s="26"/>
      <c r="XCV24" s="26"/>
      <c r="XCW24" s="26"/>
      <c r="XCX24" s="26"/>
      <c r="XCY24" s="26"/>
      <c r="XCZ24" s="26"/>
      <c r="XDA24" s="26"/>
      <c r="XDB24" s="26"/>
      <c r="XDC24" s="26"/>
      <c r="XDD24" s="26"/>
      <c r="XDE24" s="26"/>
      <c r="XDF24" s="26"/>
      <c r="XDG24" s="26"/>
      <c r="XDH24" s="26"/>
    </row>
    <row r="25" spans="1:42 16118:16336" ht="63" customHeight="1">
      <c r="A25" s="68" t="s">
        <v>210</v>
      </c>
      <c r="B25" s="212" t="s">
        <v>180</v>
      </c>
      <c r="C25" s="158">
        <v>4374</v>
      </c>
      <c r="D25" s="158">
        <f>E25-C25</f>
        <v>4489</v>
      </c>
      <c r="E25" s="158">
        <v>8863</v>
      </c>
      <c r="F25" s="158">
        <f>G25-E25</f>
        <v>6030</v>
      </c>
      <c r="G25" s="158">
        <v>14893</v>
      </c>
      <c r="H25" s="158">
        <f>J25-G25</f>
        <v>16404</v>
      </c>
      <c r="I25" s="158">
        <f>J25-E25</f>
        <v>22434</v>
      </c>
      <c r="J25" s="158">
        <v>31297</v>
      </c>
      <c r="K25" s="158">
        <v>5724</v>
      </c>
      <c r="L25" s="158">
        <f>M25-K25</f>
        <v>9276</v>
      </c>
      <c r="M25" s="158">
        <v>15000</v>
      </c>
      <c r="N25" s="158">
        <f>O25-M25</f>
        <v>8965</v>
      </c>
      <c r="O25" s="158">
        <v>23965</v>
      </c>
      <c r="P25" s="158">
        <f>R25-O25</f>
        <v>18441</v>
      </c>
      <c r="Q25" s="158">
        <f>R25-M25</f>
        <v>27406</v>
      </c>
      <c r="R25" s="158">
        <v>42406</v>
      </c>
      <c r="S25" s="158">
        <v>6027</v>
      </c>
      <c r="T25" s="158">
        <f>U25-S25</f>
        <v>7504</v>
      </c>
      <c r="U25" s="158">
        <v>13531</v>
      </c>
      <c r="V25" s="158">
        <f>W25-U25</f>
        <v>8308</v>
      </c>
      <c r="W25" s="158">
        <v>21839</v>
      </c>
      <c r="X25" s="158">
        <f>Z25-W25</f>
        <v>18517</v>
      </c>
      <c r="Y25" s="158">
        <f>Z25-U25</f>
        <v>26825</v>
      </c>
      <c r="Z25" s="158">
        <v>40356</v>
      </c>
      <c r="AA25" s="158">
        <v>5376</v>
      </c>
      <c r="AB25" s="158">
        <f>AC25-AA25</f>
        <v>7624</v>
      </c>
      <c r="AC25" s="158">
        <v>13000</v>
      </c>
      <c r="AD25" s="158">
        <f>AE25-AC25</f>
        <v>9517</v>
      </c>
      <c r="AE25" s="158">
        <v>22517</v>
      </c>
      <c r="AF25" s="158">
        <f>AH25-AE25</f>
        <v>17720</v>
      </c>
      <c r="AG25" s="158">
        <f>AH25-AC25</f>
        <v>27237</v>
      </c>
      <c r="AH25" s="158">
        <v>40237</v>
      </c>
      <c r="AI25" s="158">
        <v>5126</v>
      </c>
      <c r="AJ25" s="158" t="str">
        <f t="shared" ref="AJ25:AJ26" si="14">IF(OR(AK25="",AI25=""),"",AK25-AI25)</f>
        <v/>
      </c>
      <c r="AK25" s="158"/>
      <c r="AL25" s="158" t="str">
        <f t="shared" ref="AL25:AL26" si="15">IF(OR(AM25="",AK25=""),"",AM25-AK25)</f>
        <v/>
      </c>
      <c r="AM25" s="158"/>
      <c r="AN25" s="158" t="str">
        <f t="shared" ref="AN25:AN26" si="16">IF(OR(AP25="",AM25=""),"",AP25-AM25)</f>
        <v/>
      </c>
      <c r="AO25" s="158" t="str">
        <f t="shared" ref="AO25:AO26" si="17">IF(OR(AP25="",AK25=""),"",AP25-AK25)</f>
        <v/>
      </c>
      <c r="AP25" s="158"/>
    </row>
    <row r="26" spans="1:42 16118:16336" ht="63" customHeight="1">
      <c r="A26" s="68" t="s">
        <v>211</v>
      </c>
      <c r="B26" s="212" t="s">
        <v>180</v>
      </c>
      <c r="C26" s="158">
        <v>3639</v>
      </c>
      <c r="D26" s="158">
        <f>E26-C26</f>
        <v>5508</v>
      </c>
      <c r="E26" s="158">
        <v>9147</v>
      </c>
      <c r="F26" s="158">
        <f>G26-E26</f>
        <v>3932</v>
      </c>
      <c r="G26" s="158">
        <v>13079</v>
      </c>
      <c r="H26" s="158">
        <f>J26-G26</f>
        <v>5471</v>
      </c>
      <c r="I26" s="158">
        <f>J26-E26</f>
        <v>9403</v>
      </c>
      <c r="J26" s="158">
        <v>18550</v>
      </c>
      <c r="K26" s="158">
        <v>3677</v>
      </c>
      <c r="L26" s="158">
        <f>M26-K26</f>
        <v>4127</v>
      </c>
      <c r="M26" s="158">
        <v>7804</v>
      </c>
      <c r="N26" s="158">
        <f>O26-M26</f>
        <v>4407</v>
      </c>
      <c r="O26" s="158">
        <v>12211</v>
      </c>
      <c r="P26" s="158">
        <f>R26-O26</f>
        <v>7127</v>
      </c>
      <c r="Q26" s="158">
        <f>R26-M26</f>
        <v>11534</v>
      </c>
      <c r="R26" s="158">
        <v>19338</v>
      </c>
      <c r="S26" s="158">
        <v>4315</v>
      </c>
      <c r="T26" s="158">
        <f>U26-S26</f>
        <v>5500</v>
      </c>
      <c r="U26" s="158">
        <v>9815</v>
      </c>
      <c r="V26" s="158">
        <f>W26-U26</f>
        <v>5205</v>
      </c>
      <c r="W26" s="158">
        <v>15020</v>
      </c>
      <c r="X26" s="158">
        <f>Z26-W26</f>
        <v>6270</v>
      </c>
      <c r="Y26" s="158">
        <f>Z26-U26</f>
        <v>11475</v>
      </c>
      <c r="Z26" s="158">
        <v>21290</v>
      </c>
      <c r="AA26" s="158">
        <v>3606</v>
      </c>
      <c r="AB26" s="158">
        <f>AC26-AA26</f>
        <v>6456</v>
      </c>
      <c r="AC26" s="158">
        <v>10062</v>
      </c>
      <c r="AD26" s="158">
        <f>AE26-AC26</f>
        <v>5192</v>
      </c>
      <c r="AE26" s="158">
        <v>15254</v>
      </c>
      <c r="AF26" s="158">
        <f>AH26-AE26</f>
        <v>5601</v>
      </c>
      <c r="AG26" s="158">
        <f>AH26-AC26</f>
        <v>10793</v>
      </c>
      <c r="AH26" s="158">
        <v>20855</v>
      </c>
      <c r="AI26" s="158">
        <v>5973</v>
      </c>
      <c r="AJ26" s="158" t="str">
        <f t="shared" si="14"/>
        <v/>
      </c>
      <c r="AK26" s="158"/>
      <c r="AL26" s="158" t="str">
        <f t="shared" si="15"/>
        <v/>
      </c>
      <c r="AM26" s="158"/>
      <c r="AN26" s="158" t="str">
        <f t="shared" si="16"/>
        <v/>
      </c>
      <c r="AO26" s="158" t="str">
        <f t="shared" si="17"/>
        <v/>
      </c>
      <c r="AP26" s="158"/>
    </row>
    <row r="27" spans="1:42 16118:16336" ht="63" customHeight="1">
      <c r="A27" s="68" t="s">
        <v>212</v>
      </c>
      <c r="B27" s="212" t="s">
        <v>180</v>
      </c>
      <c r="C27" s="158">
        <v>2260</v>
      </c>
      <c r="D27" s="158">
        <f>E27-C27</f>
        <v>3672</v>
      </c>
      <c r="E27" s="158">
        <v>5932</v>
      </c>
      <c r="F27" s="158">
        <f>G27-E27</f>
        <v>4464</v>
      </c>
      <c r="G27" s="158">
        <v>10396</v>
      </c>
      <c r="H27" s="158">
        <f>J27-G27</f>
        <v>5478</v>
      </c>
      <c r="I27" s="158">
        <f>J27-E27</f>
        <v>9942</v>
      </c>
      <c r="J27" s="158">
        <v>15874</v>
      </c>
      <c r="K27" s="158">
        <v>2256</v>
      </c>
      <c r="L27" s="158">
        <f>M27-K27</f>
        <v>3912</v>
      </c>
      <c r="M27" s="158">
        <v>6168</v>
      </c>
      <c r="N27" s="158">
        <f>O27-M27</f>
        <v>5655</v>
      </c>
      <c r="O27" s="158">
        <v>11823</v>
      </c>
      <c r="P27" s="158">
        <f>R27-O27</f>
        <v>10313</v>
      </c>
      <c r="Q27" s="158">
        <f>R27-M27</f>
        <v>15968</v>
      </c>
      <c r="R27" s="158">
        <v>22136</v>
      </c>
      <c r="S27" s="158">
        <v>6138</v>
      </c>
      <c r="T27" s="158">
        <f>U27-S27</f>
        <v>6762</v>
      </c>
      <c r="U27" s="158">
        <v>12900</v>
      </c>
      <c r="V27" s="158">
        <f>W27-U27</f>
        <v>6732</v>
      </c>
      <c r="W27" s="158">
        <v>19632</v>
      </c>
      <c r="X27" s="158">
        <f>Z27-W27</f>
        <v>5014</v>
      </c>
      <c r="Y27" s="158">
        <f>Z27-U27</f>
        <v>11746</v>
      </c>
      <c r="Z27" s="158">
        <v>24646</v>
      </c>
      <c r="AA27" s="158">
        <v>5525</v>
      </c>
      <c r="AB27" s="158">
        <f>AC27-AA27</f>
        <v>5111</v>
      </c>
      <c r="AC27" s="158">
        <v>10636</v>
      </c>
      <c r="AD27" s="158">
        <f>AE27-AC27</f>
        <v>6349</v>
      </c>
      <c r="AE27" s="158">
        <v>16985</v>
      </c>
      <c r="AF27" s="158">
        <f>AH27-AE27</f>
        <v>1511</v>
      </c>
      <c r="AG27" s="158">
        <f>AH27-AC27</f>
        <v>7860</v>
      </c>
      <c r="AH27" s="158">
        <v>18496</v>
      </c>
      <c r="AI27" s="158">
        <v>2771</v>
      </c>
      <c r="AJ27" s="158" t="str">
        <f>IF(OR(AK27="",AI27=""),"",AK27-AI27)</f>
        <v/>
      </c>
      <c r="AK27" s="158"/>
      <c r="AL27" s="158" t="str">
        <f>IF(OR(AM27="",AK27=""),"",AM27-AK27)</f>
        <v/>
      </c>
      <c r="AM27" s="158"/>
      <c r="AN27" s="158" t="str">
        <f>IF(OR(AP27="",AM27=""),"",AP27-AM27)</f>
        <v/>
      </c>
      <c r="AO27" s="158" t="str">
        <f>IF(OR(AP27="",AK27=""),"",AP27-AK27)</f>
        <v/>
      </c>
      <c r="AP27" s="158"/>
    </row>
    <row r="28" spans="1:42 16118:16336" s="40" customFormat="1" ht="63" customHeight="1">
      <c r="A28" s="68" t="s">
        <v>213</v>
      </c>
      <c r="B28" s="212" t="s">
        <v>180</v>
      </c>
      <c r="C28" s="158">
        <v>5321</v>
      </c>
      <c r="D28" s="158">
        <f>E28-C28</f>
        <v>6506</v>
      </c>
      <c r="E28" s="158">
        <v>11827</v>
      </c>
      <c r="F28" s="158">
        <f>G28-E28</f>
        <v>7468</v>
      </c>
      <c r="G28" s="158">
        <v>19295</v>
      </c>
      <c r="H28" s="158">
        <f>J28-G28</f>
        <v>9778</v>
      </c>
      <c r="I28" s="158">
        <f>J28-E28</f>
        <v>17246</v>
      </c>
      <c r="J28" s="158">
        <v>29073</v>
      </c>
      <c r="K28" s="158">
        <v>6575</v>
      </c>
      <c r="L28" s="158">
        <f>M28-K28</f>
        <v>8577</v>
      </c>
      <c r="M28" s="158">
        <v>15152</v>
      </c>
      <c r="N28" s="158">
        <f>O28-M28</f>
        <v>8306</v>
      </c>
      <c r="O28" s="158">
        <v>23458</v>
      </c>
      <c r="P28" s="158">
        <f>R28-O28</f>
        <v>12673</v>
      </c>
      <c r="Q28" s="158">
        <f>R28-M28</f>
        <v>20979</v>
      </c>
      <c r="R28" s="158">
        <v>36131</v>
      </c>
      <c r="S28" s="158">
        <v>6094</v>
      </c>
      <c r="T28" s="158">
        <f>U28-S28</f>
        <v>9826</v>
      </c>
      <c r="U28" s="158">
        <v>15920</v>
      </c>
      <c r="V28" s="158">
        <f>W28-U28</f>
        <v>11929</v>
      </c>
      <c r="W28" s="158">
        <v>27849</v>
      </c>
      <c r="X28" s="158">
        <f>Z28-W28</f>
        <v>10651</v>
      </c>
      <c r="Y28" s="158">
        <f>Z28-U28</f>
        <v>22580</v>
      </c>
      <c r="Z28" s="158">
        <v>38500</v>
      </c>
      <c r="AA28" s="158">
        <v>6853</v>
      </c>
      <c r="AB28" s="158">
        <f>AC28-AA28</f>
        <v>7106</v>
      </c>
      <c r="AC28" s="158">
        <v>13959</v>
      </c>
      <c r="AD28" s="158">
        <f>AE28-AC28</f>
        <v>9515</v>
      </c>
      <c r="AE28" s="158">
        <v>23474</v>
      </c>
      <c r="AF28" s="158">
        <f>AH28-AE28</f>
        <v>13231</v>
      </c>
      <c r="AG28" s="158">
        <f>AH28-AC28</f>
        <v>22746</v>
      </c>
      <c r="AH28" s="158">
        <v>36705</v>
      </c>
      <c r="AI28" s="158">
        <v>5617</v>
      </c>
      <c r="AJ28" s="158" t="str">
        <f t="shared" ref="AJ28:AJ29" si="18">IF(OR(AK28="",AI28=""),"",AK28-AI28)</f>
        <v/>
      </c>
      <c r="AK28" s="158"/>
      <c r="AL28" s="158" t="str">
        <f t="shared" ref="AL28:AL29" si="19">IF(OR(AM28="",AK28=""),"",AM28-AK28)</f>
        <v/>
      </c>
      <c r="AM28" s="158"/>
      <c r="AN28" s="158" t="str">
        <f t="shared" ref="AN28:AN29" si="20">IF(OR(AP28="",AM28=""),"",AP28-AM28)</f>
        <v/>
      </c>
      <c r="AO28" s="158" t="str">
        <f t="shared" ref="AO28:AO29" si="21">IF(OR(AP28="",AK28=""),"",AP28-AK28)</f>
        <v/>
      </c>
      <c r="AP28" s="158"/>
      <c r="WUX28" s="26"/>
      <c r="WUY28" s="26"/>
      <c r="WUZ28" s="26"/>
      <c r="WVA28" s="26"/>
      <c r="WVB28" s="26"/>
      <c r="WVC28" s="26"/>
      <c r="WVD28" s="26"/>
      <c r="WVE28" s="26"/>
      <c r="WVF28" s="26"/>
      <c r="WVG28" s="26"/>
      <c r="WVH28" s="26"/>
      <c r="WVI28" s="26"/>
      <c r="WVJ28" s="26"/>
      <c r="WVK28" s="26"/>
      <c r="WVL28" s="26"/>
      <c r="WVM28" s="26"/>
      <c r="WVN28" s="26"/>
      <c r="WVO28" s="26"/>
      <c r="WVP28" s="26"/>
      <c r="WVQ28" s="26"/>
      <c r="WVR28" s="26"/>
      <c r="WVS28" s="26"/>
      <c r="WVT28" s="26"/>
      <c r="WVU28" s="26"/>
      <c r="WVV28" s="26"/>
      <c r="WVW28" s="26"/>
      <c r="WVX28" s="26"/>
      <c r="WVY28" s="26"/>
      <c r="WVZ28" s="26"/>
      <c r="WWA28" s="26"/>
      <c r="WWB28" s="26"/>
      <c r="WWC28" s="26"/>
      <c r="WWD28" s="26"/>
      <c r="WWE28" s="26"/>
      <c r="WWF28" s="26"/>
      <c r="WWG28" s="26"/>
      <c r="WWH28" s="26"/>
      <c r="WWI28" s="26"/>
      <c r="WWJ28" s="26"/>
      <c r="WWK28" s="26"/>
      <c r="WWL28" s="26"/>
      <c r="WWM28" s="26"/>
      <c r="WWN28" s="26"/>
      <c r="WWO28" s="26"/>
      <c r="WWP28" s="26"/>
      <c r="WWQ28" s="26"/>
      <c r="WWR28" s="26"/>
      <c r="WWS28" s="26"/>
      <c r="WWT28" s="26"/>
      <c r="WWU28" s="26"/>
      <c r="WWV28" s="26"/>
      <c r="WWW28" s="26"/>
      <c r="WWX28" s="26"/>
      <c r="WWY28" s="26"/>
      <c r="WWZ28" s="26"/>
      <c r="WXA28" s="26"/>
      <c r="WXB28" s="26"/>
      <c r="WXC28" s="26"/>
      <c r="WXD28" s="26"/>
      <c r="WXE28" s="26"/>
      <c r="WXF28" s="26"/>
      <c r="WXG28" s="26"/>
      <c r="WXH28" s="26"/>
      <c r="WXI28" s="26"/>
      <c r="WXJ28" s="26"/>
      <c r="WXK28" s="26"/>
      <c r="WXL28" s="26"/>
      <c r="WXM28" s="26"/>
      <c r="WXN28" s="26"/>
      <c r="WXO28" s="26"/>
      <c r="WXP28" s="26"/>
      <c r="WXQ28" s="26"/>
      <c r="WXR28" s="26"/>
      <c r="WXS28" s="26"/>
      <c r="WXT28" s="26"/>
      <c r="WXU28" s="26"/>
      <c r="WXV28" s="26"/>
      <c r="WXW28" s="26"/>
      <c r="WXX28" s="26"/>
      <c r="WXY28" s="26"/>
      <c r="WXZ28" s="26"/>
      <c r="WYA28" s="26"/>
      <c r="WYB28" s="26"/>
      <c r="WYC28" s="26"/>
      <c r="WYD28" s="26"/>
      <c r="WYE28" s="26"/>
      <c r="WYF28" s="26"/>
      <c r="WYG28" s="26"/>
      <c r="WYH28" s="26"/>
      <c r="WYI28" s="26"/>
      <c r="WYJ28" s="26"/>
      <c r="WYK28" s="26"/>
      <c r="WYL28" s="26"/>
      <c r="WYM28" s="26"/>
      <c r="WYN28" s="26"/>
      <c r="WYO28" s="26"/>
      <c r="WYP28" s="26"/>
      <c r="WYQ28" s="26"/>
      <c r="WYR28" s="26"/>
      <c r="WYS28" s="26"/>
      <c r="WYT28" s="26"/>
      <c r="WYU28" s="26"/>
      <c r="WYV28" s="26"/>
      <c r="WYW28" s="26"/>
      <c r="WYX28" s="26"/>
      <c r="WYY28" s="26"/>
      <c r="WYZ28" s="26"/>
      <c r="WZA28" s="26"/>
      <c r="WZB28" s="26"/>
      <c r="WZC28" s="26"/>
      <c r="WZD28" s="26"/>
      <c r="WZE28" s="26"/>
      <c r="WZF28" s="26"/>
      <c r="WZG28" s="26"/>
      <c r="WZH28" s="26"/>
      <c r="WZI28" s="26"/>
      <c r="WZJ28" s="26"/>
      <c r="WZK28" s="26"/>
      <c r="WZL28" s="26"/>
      <c r="WZM28" s="26"/>
      <c r="WZN28" s="26"/>
      <c r="WZO28" s="26"/>
      <c r="WZP28" s="26"/>
      <c r="WZQ28" s="26"/>
      <c r="WZR28" s="26"/>
      <c r="WZS28" s="26"/>
      <c r="WZT28" s="26"/>
      <c r="WZU28" s="26"/>
      <c r="WZV28" s="26"/>
      <c r="WZW28" s="26"/>
      <c r="WZX28" s="26"/>
      <c r="WZY28" s="26"/>
      <c r="WZZ28" s="26"/>
      <c r="XAA28" s="26"/>
      <c r="XAB28" s="26"/>
      <c r="XAC28" s="26"/>
      <c r="XAD28" s="26"/>
      <c r="XAE28" s="26"/>
      <c r="XAF28" s="26"/>
      <c r="XAG28" s="26"/>
      <c r="XAH28" s="26"/>
      <c r="XAI28" s="26"/>
      <c r="XAJ28" s="26"/>
      <c r="XAK28" s="26"/>
      <c r="XAL28" s="26"/>
      <c r="XAM28" s="26"/>
      <c r="XAN28" s="26"/>
      <c r="XAO28" s="26"/>
      <c r="XAP28" s="26"/>
      <c r="XAQ28" s="26"/>
      <c r="XAR28" s="26"/>
      <c r="XAS28" s="26"/>
      <c r="XAT28" s="26"/>
      <c r="XAU28" s="26"/>
      <c r="XAV28" s="26"/>
      <c r="XAW28" s="26"/>
      <c r="XAX28" s="26"/>
      <c r="XAY28" s="26"/>
      <c r="XAZ28" s="26"/>
      <c r="XBA28" s="26"/>
      <c r="XBB28" s="26"/>
      <c r="XBC28" s="26"/>
      <c r="XBD28" s="26"/>
      <c r="XBE28" s="26"/>
      <c r="XBF28" s="26"/>
      <c r="XBG28" s="26"/>
      <c r="XBH28" s="26"/>
      <c r="XBI28" s="26"/>
      <c r="XBJ28" s="26"/>
      <c r="XBK28" s="26"/>
      <c r="XBL28" s="26"/>
      <c r="XBM28" s="26"/>
      <c r="XBN28" s="26"/>
      <c r="XBO28" s="26"/>
      <c r="XBP28" s="26"/>
      <c r="XBQ28" s="26"/>
      <c r="XBR28" s="26"/>
      <c r="XBS28" s="26"/>
      <c r="XBT28" s="26"/>
      <c r="XBU28" s="26"/>
      <c r="XBV28" s="26"/>
      <c r="XBW28" s="26"/>
      <c r="XBX28" s="26"/>
      <c r="XBY28" s="26"/>
      <c r="XBZ28" s="26"/>
      <c r="XCA28" s="26"/>
      <c r="XCB28" s="26"/>
      <c r="XCC28" s="26"/>
      <c r="XCD28" s="26"/>
      <c r="XCE28" s="26"/>
      <c r="XCF28" s="26"/>
      <c r="XCG28" s="26"/>
      <c r="XCH28" s="26"/>
      <c r="XCI28" s="26"/>
      <c r="XCJ28" s="26"/>
      <c r="XCK28" s="26"/>
      <c r="XCL28" s="26"/>
      <c r="XCM28" s="26"/>
      <c r="XCN28" s="26"/>
      <c r="XCO28" s="26"/>
      <c r="XCP28" s="26"/>
      <c r="XCQ28" s="26"/>
      <c r="XCR28" s="26"/>
      <c r="XCS28" s="26"/>
      <c r="XCT28" s="26"/>
      <c r="XCU28" s="26"/>
      <c r="XCV28" s="26"/>
      <c r="XCW28" s="26"/>
      <c r="XCX28" s="26"/>
      <c r="XCY28" s="26"/>
      <c r="XCZ28" s="26"/>
      <c r="XDA28" s="26"/>
      <c r="XDB28" s="26"/>
      <c r="XDC28" s="26"/>
      <c r="XDD28" s="26"/>
      <c r="XDE28" s="26"/>
      <c r="XDF28" s="26"/>
      <c r="XDG28" s="26"/>
      <c r="XDH28" s="26"/>
    </row>
    <row r="29" spans="1:42 16118:16336" ht="63" customHeight="1">
      <c r="A29" s="68" t="s">
        <v>214</v>
      </c>
      <c r="B29" s="212" t="s">
        <v>180</v>
      </c>
      <c r="C29" s="158">
        <v>15596</v>
      </c>
      <c r="D29" s="158">
        <f>E29-C29</f>
        <v>20175</v>
      </c>
      <c r="E29" s="158">
        <v>35771</v>
      </c>
      <c r="F29" s="158">
        <f>G29-E29</f>
        <v>21894</v>
      </c>
      <c r="G29" s="158">
        <v>57665</v>
      </c>
      <c r="H29" s="158">
        <f>J29-G29</f>
        <v>37130</v>
      </c>
      <c r="I29" s="158">
        <f>J29-E29</f>
        <v>59024</v>
      </c>
      <c r="J29" s="158">
        <v>94795</v>
      </c>
      <c r="K29" s="158">
        <v>18235</v>
      </c>
      <c r="L29" s="158">
        <f>M29-K29</f>
        <v>25891</v>
      </c>
      <c r="M29" s="158">
        <v>44126</v>
      </c>
      <c r="N29" s="158">
        <f>O29-M29</f>
        <v>27332</v>
      </c>
      <c r="O29" s="158">
        <v>71458</v>
      </c>
      <c r="P29" s="158">
        <f>R29-O29</f>
        <v>48555</v>
      </c>
      <c r="Q29" s="158">
        <f>R29-M29</f>
        <v>75887</v>
      </c>
      <c r="R29" s="158">
        <v>120013</v>
      </c>
      <c r="S29" s="158">
        <v>22575</v>
      </c>
      <c r="T29" s="158">
        <f>U29-S29</f>
        <v>29593</v>
      </c>
      <c r="U29" s="158">
        <v>52168</v>
      </c>
      <c r="V29" s="158">
        <f>W29-U29</f>
        <v>32173</v>
      </c>
      <c r="W29" s="158">
        <v>84341</v>
      </c>
      <c r="X29" s="158">
        <f>Z29-W29</f>
        <v>40452</v>
      </c>
      <c r="Y29" s="158">
        <f>Z29-U29</f>
        <v>72625</v>
      </c>
      <c r="Z29" s="158">
        <v>124793</v>
      </c>
      <c r="AA29" s="158">
        <v>21361</v>
      </c>
      <c r="AB29" s="158">
        <f>AC29-AA29</f>
        <v>26298</v>
      </c>
      <c r="AC29" s="158">
        <v>47659</v>
      </c>
      <c r="AD29" s="158">
        <f>AE29-AC29</f>
        <v>30573</v>
      </c>
      <c r="AE29" s="158">
        <v>78232</v>
      </c>
      <c r="AF29" s="158">
        <f>AH29-AE29</f>
        <v>38063</v>
      </c>
      <c r="AG29" s="158">
        <f>AH29-AC29</f>
        <v>68636</v>
      </c>
      <c r="AH29" s="158">
        <v>116295</v>
      </c>
      <c r="AI29" s="158">
        <v>19488</v>
      </c>
      <c r="AJ29" s="158" t="str">
        <f t="shared" si="18"/>
        <v/>
      </c>
      <c r="AK29" s="158"/>
      <c r="AL29" s="158" t="str">
        <f t="shared" si="19"/>
        <v/>
      </c>
      <c r="AM29" s="158"/>
      <c r="AN29" s="158" t="str">
        <f t="shared" si="20"/>
        <v/>
      </c>
      <c r="AO29" s="158" t="str">
        <f t="shared" si="21"/>
        <v/>
      </c>
      <c r="AP29" s="158"/>
    </row>
    <row r="31" spans="1:42 16118:16336" ht="21" customHeight="1">
      <c r="A31" s="26" t="s">
        <v>168</v>
      </c>
    </row>
    <row r="32" spans="1:42 16118:16336" s="43" customFormat="1">
      <c r="A32" s="53"/>
      <c r="B32" s="54"/>
      <c r="C32" s="235" t="s">
        <v>175</v>
      </c>
      <c r="D32" s="230"/>
      <c r="E32" s="230"/>
      <c r="F32" s="230"/>
      <c r="G32" s="230"/>
      <c r="H32" s="230"/>
      <c r="I32" s="230"/>
      <c r="J32" s="234"/>
      <c r="K32" s="235" t="s">
        <v>176</v>
      </c>
      <c r="L32" s="230"/>
      <c r="M32" s="230"/>
      <c r="N32" s="230"/>
      <c r="O32" s="230"/>
      <c r="P32" s="230"/>
      <c r="Q32" s="230"/>
      <c r="R32" s="234"/>
      <c r="S32" s="235" t="s">
        <v>177</v>
      </c>
      <c r="T32" s="230"/>
      <c r="U32" s="230"/>
      <c r="V32" s="230"/>
      <c r="W32" s="230"/>
      <c r="X32" s="230"/>
      <c r="Y32" s="230"/>
      <c r="Z32" s="234"/>
      <c r="AA32" s="232" t="s">
        <v>178</v>
      </c>
      <c r="AB32" s="230"/>
      <c r="AC32" s="230"/>
      <c r="AD32" s="230"/>
      <c r="AE32" s="230"/>
      <c r="AF32" s="230"/>
      <c r="AG32" s="230"/>
      <c r="AH32" s="234"/>
      <c r="AI32" s="244" t="s">
        <v>595</v>
      </c>
      <c r="AJ32" s="230"/>
      <c r="AK32" s="230"/>
      <c r="AL32" s="230"/>
      <c r="AM32" s="230"/>
      <c r="AN32" s="230"/>
      <c r="AO32" s="230"/>
      <c r="AP32" s="231"/>
      <c r="WUX32" s="26"/>
      <c r="WUY32" s="26"/>
      <c r="WUZ32" s="26"/>
      <c r="WVA32" s="26"/>
      <c r="WVB32" s="26"/>
      <c r="WVC32" s="26"/>
      <c r="WVD32" s="26"/>
      <c r="WVE32" s="26"/>
      <c r="WVF32" s="26"/>
      <c r="WVG32" s="26"/>
      <c r="WVH32" s="26"/>
      <c r="WVI32" s="26"/>
      <c r="WVJ32" s="26"/>
      <c r="WVK32" s="26"/>
      <c r="WVL32" s="26"/>
      <c r="WVM32" s="26"/>
      <c r="WVN32" s="26"/>
      <c r="WVO32" s="26"/>
      <c r="WVP32" s="26"/>
      <c r="WVQ32" s="26"/>
      <c r="WVR32" s="26"/>
      <c r="WVS32" s="26"/>
      <c r="WVT32" s="26"/>
      <c r="WVU32" s="26"/>
      <c r="WVV32" s="26"/>
      <c r="WVW32" s="26"/>
      <c r="WVX32" s="26"/>
      <c r="WVY32" s="26"/>
      <c r="WVZ32" s="26"/>
      <c r="WWA32" s="26"/>
      <c r="WWB32" s="26"/>
      <c r="WWC32" s="26"/>
      <c r="WWD32" s="26"/>
      <c r="WWE32" s="26"/>
      <c r="WWF32" s="26"/>
      <c r="WWG32" s="26"/>
      <c r="WWH32" s="26"/>
      <c r="WWI32" s="26"/>
      <c r="WWJ32" s="26"/>
      <c r="WWK32" s="26"/>
      <c r="WWL32" s="26"/>
      <c r="WWM32" s="26"/>
      <c r="WWN32" s="26"/>
      <c r="WWO32" s="26"/>
      <c r="WWP32" s="26"/>
      <c r="WWQ32" s="26"/>
      <c r="WWR32" s="26"/>
      <c r="WWS32" s="26"/>
      <c r="WWT32" s="26"/>
      <c r="WWU32" s="26"/>
      <c r="WWV32" s="26"/>
      <c r="WWW32" s="26"/>
      <c r="WWX32" s="26"/>
      <c r="WWY32" s="26"/>
      <c r="WWZ32" s="26"/>
      <c r="WXA32" s="26"/>
      <c r="WXB32" s="26"/>
      <c r="WXC32" s="26"/>
      <c r="WXD32" s="26"/>
      <c r="WXE32" s="26"/>
      <c r="WXF32" s="26"/>
      <c r="WXG32" s="26"/>
      <c r="WXH32" s="26"/>
      <c r="WXI32" s="26"/>
      <c r="WXJ32" s="26"/>
      <c r="WXK32" s="26"/>
      <c r="WXL32" s="26"/>
      <c r="WXM32" s="26"/>
      <c r="WXN32" s="26"/>
      <c r="WXO32" s="26"/>
      <c r="WXP32" s="26"/>
      <c r="WXQ32" s="26"/>
      <c r="WXR32" s="26"/>
      <c r="WXS32" s="26"/>
      <c r="WXT32" s="26"/>
      <c r="WXU32" s="26"/>
      <c r="WXV32" s="26"/>
      <c r="WXW32" s="26"/>
      <c r="WXX32" s="26"/>
      <c r="WXY32" s="26"/>
      <c r="WXZ32" s="26"/>
      <c r="WYA32" s="26"/>
      <c r="WYB32" s="26"/>
      <c r="WYC32" s="26"/>
      <c r="WYD32" s="26"/>
      <c r="WYE32" s="26"/>
      <c r="WYF32" s="26"/>
      <c r="WYG32" s="26"/>
      <c r="WYH32" s="26"/>
      <c r="WYI32" s="26"/>
      <c r="WYJ32" s="26"/>
      <c r="WYK32" s="26"/>
      <c r="WYL32" s="26"/>
      <c r="WYM32" s="26"/>
      <c r="WYN32" s="26"/>
      <c r="WYO32" s="26"/>
      <c r="WYP32" s="26"/>
      <c r="WYQ32" s="26"/>
      <c r="WYR32" s="26"/>
      <c r="WYS32" s="26"/>
      <c r="WYT32" s="26"/>
      <c r="WYU32" s="26"/>
      <c r="WYV32" s="26"/>
      <c r="WYW32" s="26"/>
      <c r="WYX32" s="26"/>
      <c r="WYY32" s="26"/>
      <c r="WYZ32" s="26"/>
      <c r="WZA32" s="26"/>
      <c r="WZB32" s="26"/>
      <c r="WZC32" s="26"/>
      <c r="WZD32" s="26"/>
      <c r="WZE32" s="26"/>
      <c r="WZF32" s="26"/>
      <c r="WZG32" s="26"/>
      <c r="WZH32" s="26"/>
      <c r="WZI32" s="26"/>
      <c r="WZJ32" s="26"/>
      <c r="WZK32" s="26"/>
      <c r="WZL32" s="26"/>
      <c r="WZM32" s="26"/>
      <c r="WZN32" s="26"/>
      <c r="WZO32" s="26"/>
      <c r="WZP32" s="26"/>
      <c r="WZQ32" s="26"/>
      <c r="WZR32" s="26"/>
      <c r="WZS32" s="26"/>
      <c r="WZT32" s="26"/>
      <c r="WZU32" s="26"/>
      <c r="WZV32" s="26"/>
      <c r="WZW32" s="26"/>
      <c r="WZX32" s="26"/>
      <c r="WZY32" s="26"/>
      <c r="WZZ32" s="26"/>
      <c r="XAA32" s="26"/>
      <c r="XAB32" s="26"/>
      <c r="XAC32" s="26"/>
      <c r="XAD32" s="26"/>
      <c r="XAE32" s="26"/>
      <c r="XAF32" s="26"/>
      <c r="XAG32" s="26"/>
      <c r="XAH32" s="26"/>
      <c r="XAI32" s="26"/>
      <c r="XAJ32" s="26"/>
      <c r="XAK32" s="26"/>
      <c r="XAL32" s="26"/>
      <c r="XAM32" s="26"/>
      <c r="XAN32" s="26"/>
      <c r="XAO32" s="26"/>
      <c r="XAP32" s="26"/>
      <c r="XAQ32" s="26"/>
      <c r="XAR32" s="26"/>
      <c r="XAS32" s="26"/>
      <c r="XAT32" s="26"/>
      <c r="XAU32" s="26"/>
      <c r="XAV32" s="26"/>
      <c r="XAW32" s="26"/>
      <c r="XAX32" s="26"/>
      <c r="XAY32" s="26"/>
      <c r="XAZ32" s="26"/>
      <c r="XBA32" s="26"/>
      <c r="XBB32" s="26"/>
      <c r="XBC32" s="26"/>
      <c r="XBD32" s="26"/>
      <c r="XBE32" s="26"/>
      <c r="XBF32" s="26"/>
      <c r="XBG32" s="26"/>
      <c r="XBH32" s="26"/>
      <c r="XBI32" s="26"/>
      <c r="XBJ32" s="26"/>
      <c r="XBK32" s="26"/>
      <c r="XBL32" s="26"/>
      <c r="XBM32" s="26"/>
      <c r="XBN32" s="26"/>
      <c r="XBO32" s="26"/>
      <c r="XBP32" s="26"/>
      <c r="XBQ32" s="26"/>
      <c r="XBR32" s="26"/>
      <c r="XBS32" s="26"/>
      <c r="XBT32" s="26"/>
      <c r="XBU32" s="26"/>
      <c r="XBV32" s="26"/>
      <c r="XBW32" s="26"/>
      <c r="XBX32" s="26"/>
      <c r="XBY32" s="26"/>
      <c r="XBZ32" s="26"/>
      <c r="XCA32" s="26"/>
      <c r="XCB32" s="26"/>
      <c r="XCC32" s="26"/>
      <c r="XCD32" s="26"/>
      <c r="XCE32" s="26"/>
      <c r="XCF32" s="26"/>
      <c r="XCG32" s="26"/>
      <c r="XCH32" s="26"/>
      <c r="XCI32" s="26"/>
      <c r="XCJ32" s="26"/>
      <c r="XCK32" s="26"/>
      <c r="XCL32" s="26"/>
      <c r="XCM32" s="26"/>
      <c r="XCN32" s="26"/>
      <c r="XCO32" s="26"/>
      <c r="XCP32" s="26"/>
      <c r="XCQ32" s="26"/>
      <c r="XCR32" s="26"/>
      <c r="XCS32" s="26"/>
      <c r="XCT32" s="26"/>
      <c r="XCU32" s="26"/>
      <c r="XCV32" s="26"/>
      <c r="XCW32" s="26"/>
      <c r="XCX32" s="26"/>
      <c r="XCY32" s="26"/>
      <c r="XCZ32" s="26"/>
      <c r="XDA32" s="26"/>
      <c r="XDB32" s="26"/>
      <c r="XDC32" s="26"/>
      <c r="XDD32" s="26"/>
      <c r="XDE32" s="26"/>
      <c r="XDF32" s="26"/>
      <c r="XDG32" s="26"/>
      <c r="XDH32" s="26"/>
    </row>
    <row r="33" spans="1:42 16118:16336" s="38" customFormat="1" ht="36" customHeight="1">
      <c r="A33" s="55"/>
      <c r="B33" s="56"/>
      <c r="C33" s="36" t="s">
        <v>143</v>
      </c>
      <c r="D33" s="36" t="s">
        <v>144</v>
      </c>
      <c r="E33" s="36" t="s">
        <v>145</v>
      </c>
      <c r="F33" s="36" t="s">
        <v>146</v>
      </c>
      <c r="G33" s="36" t="s">
        <v>147</v>
      </c>
      <c r="H33" s="36" t="s">
        <v>148</v>
      </c>
      <c r="I33" s="36" t="s">
        <v>149</v>
      </c>
      <c r="J33" s="36" t="s">
        <v>150</v>
      </c>
      <c r="K33" s="36" t="s">
        <v>143</v>
      </c>
      <c r="L33" s="36" t="s">
        <v>144</v>
      </c>
      <c r="M33" s="36" t="s">
        <v>145</v>
      </c>
      <c r="N33" s="36" t="s">
        <v>146</v>
      </c>
      <c r="O33" s="36" t="s">
        <v>147</v>
      </c>
      <c r="P33" s="36" t="s">
        <v>148</v>
      </c>
      <c r="Q33" s="36" t="s">
        <v>149</v>
      </c>
      <c r="R33" s="36" t="s">
        <v>150</v>
      </c>
      <c r="S33" s="36" t="s">
        <v>143</v>
      </c>
      <c r="T33" s="36" t="s">
        <v>144</v>
      </c>
      <c r="U33" s="36" t="s">
        <v>145</v>
      </c>
      <c r="V33" s="36" t="s">
        <v>146</v>
      </c>
      <c r="W33" s="36" t="s">
        <v>147</v>
      </c>
      <c r="X33" s="57" t="s">
        <v>148</v>
      </c>
      <c r="Y33" s="36" t="s">
        <v>149</v>
      </c>
      <c r="Z33" s="36" t="s">
        <v>150</v>
      </c>
      <c r="AA33" s="36" t="s">
        <v>143</v>
      </c>
      <c r="AB33" s="36" t="s">
        <v>144</v>
      </c>
      <c r="AC33" s="36" t="s">
        <v>145</v>
      </c>
      <c r="AD33" s="36" t="s">
        <v>146</v>
      </c>
      <c r="AE33" s="36" t="s">
        <v>147</v>
      </c>
      <c r="AF33" s="36" t="s">
        <v>148</v>
      </c>
      <c r="AG33" s="36" t="s">
        <v>149</v>
      </c>
      <c r="AH33" s="36" t="s">
        <v>150</v>
      </c>
      <c r="AI33" s="199" t="s">
        <v>143</v>
      </c>
      <c r="AJ33" s="36" t="s">
        <v>144</v>
      </c>
      <c r="AK33" s="36" t="s">
        <v>145</v>
      </c>
      <c r="AL33" s="36" t="s">
        <v>146</v>
      </c>
      <c r="AM33" s="36" t="s">
        <v>147</v>
      </c>
      <c r="AN33" s="36" t="s">
        <v>148</v>
      </c>
      <c r="AO33" s="36" t="s">
        <v>149</v>
      </c>
      <c r="AP33" s="37" t="s">
        <v>150</v>
      </c>
      <c r="WUX33" s="26"/>
      <c r="WUY33" s="26"/>
      <c r="WUZ33" s="26"/>
      <c r="WVA33" s="26"/>
      <c r="WVB33" s="26"/>
      <c r="WVC33" s="26"/>
      <c r="WVD33" s="26"/>
      <c r="WVE33" s="26"/>
      <c r="WVF33" s="26"/>
      <c r="WVG33" s="26"/>
      <c r="WVH33" s="26"/>
      <c r="WVI33" s="26"/>
      <c r="WVJ33" s="26"/>
      <c r="WVK33" s="26"/>
      <c r="WVL33" s="26"/>
      <c r="WVM33" s="26"/>
      <c r="WVN33" s="26"/>
      <c r="WVO33" s="26"/>
      <c r="WVP33" s="26"/>
      <c r="WVQ33" s="26"/>
      <c r="WVR33" s="26"/>
      <c r="WVS33" s="26"/>
      <c r="WVT33" s="26"/>
      <c r="WVU33" s="26"/>
      <c r="WVV33" s="26"/>
      <c r="WVW33" s="26"/>
      <c r="WVX33" s="26"/>
      <c r="WVY33" s="26"/>
      <c r="WVZ33" s="26"/>
      <c r="WWA33" s="26"/>
      <c r="WWB33" s="26"/>
      <c r="WWC33" s="26"/>
      <c r="WWD33" s="26"/>
      <c r="WWE33" s="26"/>
      <c r="WWF33" s="26"/>
      <c r="WWG33" s="26"/>
      <c r="WWH33" s="26"/>
      <c r="WWI33" s="26"/>
      <c r="WWJ33" s="26"/>
      <c r="WWK33" s="26"/>
      <c r="WWL33" s="26"/>
      <c r="WWM33" s="26"/>
      <c r="WWN33" s="26"/>
      <c r="WWO33" s="26"/>
      <c r="WWP33" s="26"/>
      <c r="WWQ33" s="26"/>
      <c r="WWR33" s="26"/>
      <c r="WWS33" s="26"/>
      <c r="WWT33" s="26"/>
      <c r="WWU33" s="26"/>
      <c r="WWV33" s="26"/>
      <c r="WWW33" s="26"/>
      <c r="WWX33" s="26"/>
      <c r="WWY33" s="26"/>
      <c r="WWZ33" s="26"/>
      <c r="WXA33" s="26"/>
      <c r="WXB33" s="26"/>
      <c r="WXC33" s="26"/>
      <c r="WXD33" s="26"/>
      <c r="WXE33" s="26"/>
      <c r="WXF33" s="26"/>
      <c r="WXG33" s="26"/>
      <c r="WXH33" s="26"/>
      <c r="WXI33" s="26"/>
      <c r="WXJ33" s="26"/>
      <c r="WXK33" s="26"/>
      <c r="WXL33" s="26"/>
      <c r="WXM33" s="26"/>
      <c r="WXN33" s="26"/>
      <c r="WXO33" s="26"/>
      <c r="WXP33" s="26"/>
      <c r="WXQ33" s="26"/>
      <c r="WXR33" s="26"/>
      <c r="WXS33" s="26"/>
      <c r="WXT33" s="26"/>
      <c r="WXU33" s="26"/>
      <c r="WXV33" s="26"/>
      <c r="WXW33" s="26"/>
      <c r="WXX33" s="26"/>
      <c r="WXY33" s="26"/>
      <c r="WXZ33" s="26"/>
      <c r="WYA33" s="26"/>
      <c r="WYB33" s="26"/>
      <c r="WYC33" s="26"/>
      <c r="WYD33" s="26"/>
      <c r="WYE33" s="26"/>
      <c r="WYF33" s="26"/>
      <c r="WYG33" s="26"/>
      <c r="WYH33" s="26"/>
      <c r="WYI33" s="26"/>
      <c r="WYJ33" s="26"/>
      <c r="WYK33" s="26"/>
      <c r="WYL33" s="26"/>
      <c r="WYM33" s="26"/>
      <c r="WYN33" s="26"/>
      <c r="WYO33" s="26"/>
      <c r="WYP33" s="26"/>
      <c r="WYQ33" s="26"/>
      <c r="WYR33" s="26"/>
      <c r="WYS33" s="26"/>
      <c r="WYT33" s="26"/>
      <c r="WYU33" s="26"/>
      <c r="WYV33" s="26"/>
      <c r="WYW33" s="26"/>
      <c r="WYX33" s="26"/>
      <c r="WYY33" s="26"/>
      <c r="WYZ33" s="26"/>
      <c r="WZA33" s="26"/>
      <c r="WZB33" s="26"/>
      <c r="WZC33" s="26"/>
      <c r="WZD33" s="26"/>
      <c r="WZE33" s="26"/>
      <c r="WZF33" s="26"/>
      <c r="WZG33" s="26"/>
      <c r="WZH33" s="26"/>
      <c r="WZI33" s="26"/>
      <c r="WZJ33" s="26"/>
      <c r="WZK33" s="26"/>
      <c r="WZL33" s="26"/>
      <c r="WZM33" s="26"/>
      <c r="WZN33" s="26"/>
      <c r="WZO33" s="26"/>
      <c r="WZP33" s="26"/>
      <c r="WZQ33" s="26"/>
      <c r="WZR33" s="26"/>
      <c r="WZS33" s="26"/>
      <c r="WZT33" s="26"/>
      <c r="WZU33" s="26"/>
      <c r="WZV33" s="26"/>
      <c r="WZW33" s="26"/>
      <c r="WZX33" s="26"/>
      <c r="WZY33" s="26"/>
      <c r="WZZ33" s="26"/>
      <c r="XAA33" s="26"/>
      <c r="XAB33" s="26"/>
      <c r="XAC33" s="26"/>
      <c r="XAD33" s="26"/>
      <c r="XAE33" s="26"/>
      <c r="XAF33" s="26"/>
      <c r="XAG33" s="26"/>
      <c r="XAH33" s="26"/>
      <c r="XAI33" s="26"/>
      <c r="XAJ33" s="26"/>
      <c r="XAK33" s="26"/>
      <c r="XAL33" s="26"/>
      <c r="XAM33" s="26"/>
      <c r="XAN33" s="26"/>
      <c r="XAO33" s="26"/>
      <c r="XAP33" s="26"/>
      <c r="XAQ33" s="26"/>
      <c r="XAR33" s="26"/>
      <c r="XAS33" s="26"/>
      <c r="XAT33" s="26"/>
      <c r="XAU33" s="26"/>
      <c r="XAV33" s="26"/>
      <c r="XAW33" s="26"/>
      <c r="XAX33" s="26"/>
      <c r="XAY33" s="26"/>
      <c r="XAZ33" s="26"/>
      <c r="XBA33" s="26"/>
      <c r="XBB33" s="26"/>
      <c r="XBC33" s="26"/>
      <c r="XBD33" s="26"/>
      <c r="XBE33" s="26"/>
      <c r="XBF33" s="26"/>
      <c r="XBG33" s="26"/>
      <c r="XBH33" s="26"/>
      <c r="XBI33" s="26"/>
      <c r="XBJ33" s="26"/>
      <c r="XBK33" s="26"/>
      <c r="XBL33" s="26"/>
      <c r="XBM33" s="26"/>
      <c r="XBN33" s="26"/>
      <c r="XBO33" s="26"/>
      <c r="XBP33" s="26"/>
      <c r="XBQ33" s="26"/>
      <c r="XBR33" s="26"/>
      <c r="XBS33" s="26"/>
      <c r="XBT33" s="26"/>
      <c r="XBU33" s="26"/>
      <c r="XBV33" s="26"/>
      <c r="XBW33" s="26"/>
      <c r="XBX33" s="26"/>
      <c r="XBY33" s="26"/>
      <c r="XBZ33" s="26"/>
      <c r="XCA33" s="26"/>
      <c r="XCB33" s="26"/>
      <c r="XCC33" s="26"/>
      <c r="XCD33" s="26"/>
      <c r="XCE33" s="26"/>
      <c r="XCF33" s="26"/>
      <c r="XCG33" s="26"/>
      <c r="XCH33" s="26"/>
      <c r="XCI33" s="26"/>
      <c r="XCJ33" s="26"/>
      <c r="XCK33" s="26"/>
      <c r="XCL33" s="26"/>
      <c r="XCM33" s="26"/>
      <c r="XCN33" s="26"/>
      <c r="XCO33" s="26"/>
      <c r="XCP33" s="26"/>
      <c r="XCQ33" s="26"/>
      <c r="XCR33" s="26"/>
      <c r="XCS33" s="26"/>
      <c r="XCT33" s="26"/>
      <c r="XCU33" s="26"/>
      <c r="XCV33" s="26"/>
      <c r="XCW33" s="26"/>
      <c r="XCX33" s="26"/>
      <c r="XCY33" s="26"/>
      <c r="XCZ33" s="26"/>
      <c r="XDA33" s="26"/>
      <c r="XDB33" s="26"/>
      <c r="XDC33" s="26"/>
      <c r="XDD33" s="26"/>
      <c r="XDE33" s="26"/>
      <c r="XDF33" s="26"/>
      <c r="XDG33" s="26"/>
      <c r="XDH33" s="26"/>
    </row>
    <row r="34" spans="1:42 16118:16336" ht="63" customHeight="1">
      <c r="A34" s="68" t="s">
        <v>210</v>
      </c>
      <c r="B34" s="68" t="s">
        <v>180</v>
      </c>
      <c r="C34" s="160" t="str">
        <f>IFERROR(IF(OR(C25="",#REF!=""),"",C25/#REF!-1),"")</f>
        <v/>
      </c>
      <c r="D34" s="160" t="str">
        <f>IFERROR(IF(OR(D25="",#REF!=""),"",D25/#REF!-1),"")</f>
        <v/>
      </c>
      <c r="E34" s="160" t="str">
        <f>IFERROR(IF(OR(E25="",#REF!=""),"",E25/#REF!-1),"")</f>
        <v/>
      </c>
      <c r="F34" s="160" t="str">
        <f>IFERROR(IF(OR(F25="",#REF!=""),"",F25/#REF!-1),"")</f>
        <v/>
      </c>
      <c r="G34" s="160" t="str">
        <f>IFERROR(IF(OR(G25="",#REF!=""),"",G25/#REF!-1),"")</f>
        <v/>
      </c>
      <c r="H34" s="160" t="str">
        <f>IFERROR(IF(OR(H25="",#REF!=""),"",H25/#REF!-1),"")</f>
        <v/>
      </c>
      <c r="I34" s="160" t="str">
        <f>IFERROR(IF(OR(I25="",#REF!=""),"",I25/#REF!-1),"")</f>
        <v/>
      </c>
      <c r="J34" s="160" t="str">
        <f>IFERROR(IF(OR(J25="",#REF!=""),"",J25/#REF!-1),"")</f>
        <v/>
      </c>
      <c r="K34" s="160">
        <f t="shared" ref="K34:Z34" si="22">IFERROR(IF(OR(K25="",C25=""),"",K25/C25-1),"")</f>
        <v>0.30864197530864201</v>
      </c>
      <c r="L34" s="160">
        <f t="shared" si="22"/>
        <v>1.0663844954332813</v>
      </c>
      <c r="M34" s="160">
        <f t="shared" si="22"/>
        <v>0.69242920004513153</v>
      </c>
      <c r="N34" s="160">
        <f t="shared" si="22"/>
        <v>0.48673300165837485</v>
      </c>
      <c r="O34" s="160">
        <f t="shared" si="22"/>
        <v>0.60914523601692072</v>
      </c>
      <c r="P34" s="160">
        <f t="shared" si="22"/>
        <v>0.12417702999268476</v>
      </c>
      <c r="Q34" s="160">
        <f t="shared" si="22"/>
        <v>0.22162788624409369</v>
      </c>
      <c r="R34" s="160">
        <f t="shared" si="22"/>
        <v>0.35495414895996413</v>
      </c>
      <c r="S34" s="160">
        <f t="shared" si="22"/>
        <v>5.2935010482180189E-2</v>
      </c>
      <c r="T34" s="160">
        <f t="shared" si="22"/>
        <v>-0.19103061664510568</v>
      </c>
      <c r="U34" s="160">
        <f t="shared" si="22"/>
        <v>-9.7933333333333317E-2</v>
      </c>
      <c r="V34" s="160">
        <f t="shared" si="22"/>
        <v>-7.32849972113776E-2</v>
      </c>
      <c r="W34" s="160">
        <f t="shared" si="22"/>
        <v>-8.8712706029626553E-2</v>
      </c>
      <c r="X34" s="160">
        <f t="shared" si="22"/>
        <v>4.1212515590260956E-3</v>
      </c>
      <c r="Y34" s="160">
        <f t="shared" si="22"/>
        <v>-2.1199737283806419E-2</v>
      </c>
      <c r="Z34" s="160">
        <f t="shared" si="22"/>
        <v>-4.8342215724189952E-2</v>
      </c>
      <c r="AA34" s="160">
        <f t="shared" ref="AA34:AH35" si="23">IF(S25=0,"",AA25/S25-1)</f>
        <v>-0.10801393728222997</v>
      </c>
      <c r="AB34" s="160">
        <f t="shared" si="23"/>
        <v>1.5991471215351716E-2</v>
      </c>
      <c r="AC34" s="160">
        <f t="shared" si="23"/>
        <v>-3.9243219274259111E-2</v>
      </c>
      <c r="AD34" s="160">
        <f t="shared" si="23"/>
        <v>0.14552238805970141</v>
      </c>
      <c r="AE34" s="160">
        <f t="shared" si="23"/>
        <v>3.1045377535601437E-2</v>
      </c>
      <c r="AF34" s="160">
        <f t="shared" si="23"/>
        <v>-4.3041529405411283E-2</v>
      </c>
      <c r="AG34" s="160">
        <f t="shared" si="23"/>
        <v>1.5358807082944903E-2</v>
      </c>
      <c r="AH34" s="160">
        <f t="shared" si="23"/>
        <v>-2.9487560709683391E-3</v>
      </c>
      <c r="AI34" s="160">
        <f t="shared" ref="AI34:AP38" si="24">IFERROR(IF(OR(AI25="",AA25=""),"",AI25/AA25-1),"")</f>
        <v>-4.6502976190476164E-2</v>
      </c>
      <c r="AJ34" s="160" t="str">
        <f t="shared" si="24"/>
        <v/>
      </c>
      <c r="AK34" s="160" t="str">
        <f t="shared" si="24"/>
        <v/>
      </c>
      <c r="AL34" s="160" t="str">
        <f t="shared" si="24"/>
        <v/>
      </c>
      <c r="AM34" s="160" t="str">
        <f t="shared" si="24"/>
        <v/>
      </c>
      <c r="AN34" s="160" t="str">
        <f t="shared" si="24"/>
        <v/>
      </c>
      <c r="AO34" s="160" t="str">
        <f t="shared" si="24"/>
        <v/>
      </c>
      <c r="AP34" s="160" t="str">
        <f t="shared" si="24"/>
        <v/>
      </c>
    </row>
    <row r="35" spans="1:42 16118:16336" s="66" customFormat="1" ht="63" customHeight="1">
      <c r="A35" s="68" t="s">
        <v>211</v>
      </c>
      <c r="B35" s="68" t="s">
        <v>180</v>
      </c>
      <c r="C35" s="160" t="str">
        <f>IFERROR(IF(OR(C26="",#REF!=""),"",C26/#REF!-1),"")</f>
        <v/>
      </c>
      <c r="D35" s="160" t="str">
        <f>IFERROR(IF(OR(D26="",#REF!=""),"",D26/#REF!-1),"")</f>
        <v/>
      </c>
      <c r="E35" s="160" t="str">
        <f>IFERROR(IF(OR(E26="",#REF!=""),"",E26/#REF!-1),"")</f>
        <v/>
      </c>
      <c r="F35" s="160" t="str">
        <f>IFERROR(IF(OR(F26="",#REF!=""),"",F26/#REF!-1),"")</f>
        <v/>
      </c>
      <c r="G35" s="160" t="str">
        <f>IFERROR(IF(OR(G26="",#REF!=""),"",G26/#REF!-1),"")</f>
        <v/>
      </c>
      <c r="H35" s="160" t="str">
        <f>IFERROR(IF(OR(H26="",#REF!=""),"",H26/#REF!-1),"")</f>
        <v/>
      </c>
      <c r="I35" s="160" t="str">
        <f>IFERROR(IF(OR(I26="",#REF!=""),"",I26/#REF!-1),"")</f>
        <v/>
      </c>
      <c r="J35" s="160" t="str">
        <f>IFERROR(IF(OR(J26="",#REF!=""),"",J26/#REF!-1),"")</f>
        <v/>
      </c>
      <c r="K35" s="160">
        <f t="shared" ref="K35:Z35" si="25">IF(C26=0,"",K26/C26-1)</f>
        <v>1.0442429238801898E-2</v>
      </c>
      <c r="L35" s="160">
        <f t="shared" si="25"/>
        <v>-0.25072621641249093</v>
      </c>
      <c r="M35" s="160">
        <f t="shared" si="25"/>
        <v>-0.14682409533180274</v>
      </c>
      <c r="N35" s="160">
        <f t="shared" si="25"/>
        <v>0.12080366225839279</v>
      </c>
      <c r="O35" s="160">
        <f t="shared" si="25"/>
        <v>-6.6365930116981442E-2</v>
      </c>
      <c r="P35" s="160">
        <f t="shared" si="25"/>
        <v>0.30268689453482001</v>
      </c>
      <c r="Q35" s="160">
        <f t="shared" si="25"/>
        <v>0.22662979900031899</v>
      </c>
      <c r="R35" s="160">
        <f t="shared" si="25"/>
        <v>4.2479784366576734E-2</v>
      </c>
      <c r="S35" s="160">
        <f t="shared" si="25"/>
        <v>0.17351101441392447</v>
      </c>
      <c r="T35" s="160">
        <f t="shared" si="25"/>
        <v>0.33268718197237712</v>
      </c>
      <c r="U35" s="160">
        <f t="shared" si="25"/>
        <v>0.25768836494105596</v>
      </c>
      <c r="V35" s="160">
        <f t="shared" si="25"/>
        <v>0.18107556160653515</v>
      </c>
      <c r="W35" s="160">
        <f t="shared" si="25"/>
        <v>0.23003848988616826</v>
      </c>
      <c r="X35" s="160">
        <f t="shared" si="25"/>
        <v>-0.12024694822505966</v>
      </c>
      <c r="Y35" s="160">
        <f t="shared" si="25"/>
        <v>-5.1153112536848067E-3</v>
      </c>
      <c r="Z35" s="160">
        <f t="shared" si="25"/>
        <v>0.10094115213569133</v>
      </c>
      <c r="AA35" s="160">
        <f t="shared" si="23"/>
        <v>-0.16431054461181926</v>
      </c>
      <c r="AB35" s="160">
        <f t="shared" si="23"/>
        <v>0.17381818181818187</v>
      </c>
      <c r="AC35" s="160">
        <f t="shared" si="23"/>
        <v>2.5165562913907369E-2</v>
      </c>
      <c r="AD35" s="160">
        <f t="shared" si="23"/>
        <v>-2.4975984630163373E-3</v>
      </c>
      <c r="AE35" s="160">
        <f t="shared" si="23"/>
        <v>1.5579227696404851E-2</v>
      </c>
      <c r="AF35" s="160">
        <f t="shared" si="23"/>
        <v>-0.1066985645933014</v>
      </c>
      <c r="AG35" s="160">
        <f t="shared" si="23"/>
        <v>-5.9433551198257106E-2</v>
      </c>
      <c r="AH35" s="160">
        <f t="shared" si="23"/>
        <v>-2.0432127759511531E-2</v>
      </c>
      <c r="AI35" s="160">
        <f t="shared" si="24"/>
        <v>0.65640599001663902</v>
      </c>
      <c r="AJ35" s="160" t="str">
        <f t="shared" si="24"/>
        <v/>
      </c>
      <c r="AK35" s="160" t="str">
        <f t="shared" si="24"/>
        <v/>
      </c>
      <c r="AL35" s="160" t="str">
        <f t="shared" si="24"/>
        <v/>
      </c>
      <c r="AM35" s="160" t="str">
        <f t="shared" si="24"/>
        <v/>
      </c>
      <c r="AN35" s="160" t="str">
        <f t="shared" si="24"/>
        <v/>
      </c>
      <c r="AO35" s="160" t="str">
        <f t="shared" si="24"/>
        <v/>
      </c>
      <c r="AP35" s="160" t="str">
        <f t="shared" si="24"/>
        <v/>
      </c>
      <c r="WUX35" s="26"/>
      <c r="WUY35" s="26"/>
      <c r="WUZ35" s="26"/>
      <c r="WVA35" s="26"/>
      <c r="WVB35" s="26"/>
      <c r="WVC35" s="26"/>
      <c r="WVD35" s="26"/>
      <c r="WVE35" s="26"/>
      <c r="WVF35" s="26"/>
      <c r="WVG35" s="26"/>
      <c r="WVH35" s="26"/>
      <c r="WVI35" s="26"/>
      <c r="WVJ35" s="26"/>
      <c r="WVK35" s="26"/>
      <c r="WVL35" s="26"/>
      <c r="WVM35" s="26"/>
      <c r="WVN35" s="26"/>
      <c r="WVO35" s="26"/>
      <c r="WVP35" s="26"/>
      <c r="WVQ35" s="26"/>
      <c r="WVR35" s="26"/>
      <c r="WVS35" s="26"/>
      <c r="WVT35" s="26"/>
      <c r="WVU35" s="26"/>
      <c r="WVV35" s="26"/>
      <c r="WVW35" s="26"/>
      <c r="WVX35" s="26"/>
      <c r="WVY35" s="26"/>
      <c r="WVZ35" s="26"/>
      <c r="WWA35" s="26"/>
      <c r="WWB35" s="26"/>
      <c r="WWC35" s="26"/>
      <c r="WWD35" s="26"/>
      <c r="WWE35" s="26"/>
      <c r="WWF35" s="26"/>
      <c r="WWG35" s="26"/>
      <c r="WWH35" s="26"/>
      <c r="WWI35" s="26"/>
      <c r="WWJ35" s="26"/>
      <c r="WWK35" s="26"/>
      <c r="WWL35" s="26"/>
      <c r="WWM35" s="26"/>
      <c r="WWN35" s="26"/>
      <c r="WWO35" s="26"/>
      <c r="WWP35" s="26"/>
      <c r="WWQ35" s="26"/>
      <c r="WWR35" s="26"/>
      <c r="WWS35" s="26"/>
      <c r="WWT35" s="26"/>
      <c r="WWU35" s="26"/>
      <c r="WWV35" s="26"/>
      <c r="WWW35" s="26"/>
      <c r="WWX35" s="26"/>
      <c r="WWY35" s="26"/>
      <c r="WWZ35" s="26"/>
      <c r="WXA35" s="26"/>
      <c r="WXB35" s="26"/>
      <c r="WXC35" s="26"/>
      <c r="WXD35" s="26"/>
      <c r="WXE35" s="26"/>
      <c r="WXF35" s="26"/>
      <c r="WXG35" s="26"/>
      <c r="WXH35" s="26"/>
      <c r="WXI35" s="26"/>
      <c r="WXJ35" s="26"/>
      <c r="WXK35" s="26"/>
      <c r="WXL35" s="26"/>
      <c r="WXM35" s="26"/>
      <c r="WXN35" s="26"/>
      <c r="WXO35" s="26"/>
      <c r="WXP35" s="26"/>
      <c r="WXQ35" s="26"/>
      <c r="WXR35" s="26"/>
      <c r="WXS35" s="26"/>
      <c r="WXT35" s="26"/>
      <c r="WXU35" s="26"/>
      <c r="WXV35" s="26"/>
      <c r="WXW35" s="26"/>
      <c r="WXX35" s="26"/>
      <c r="WXY35" s="26"/>
      <c r="WXZ35" s="26"/>
      <c r="WYA35" s="26"/>
      <c r="WYB35" s="26"/>
      <c r="WYC35" s="26"/>
      <c r="WYD35" s="26"/>
      <c r="WYE35" s="26"/>
      <c r="WYF35" s="26"/>
      <c r="WYG35" s="26"/>
      <c r="WYH35" s="26"/>
      <c r="WYI35" s="26"/>
      <c r="WYJ35" s="26"/>
      <c r="WYK35" s="26"/>
      <c r="WYL35" s="26"/>
      <c r="WYM35" s="26"/>
      <c r="WYN35" s="26"/>
      <c r="WYO35" s="26"/>
      <c r="WYP35" s="26"/>
      <c r="WYQ35" s="26"/>
      <c r="WYR35" s="26"/>
      <c r="WYS35" s="26"/>
      <c r="WYT35" s="26"/>
      <c r="WYU35" s="26"/>
      <c r="WYV35" s="26"/>
      <c r="WYW35" s="26"/>
      <c r="WYX35" s="26"/>
      <c r="WYY35" s="26"/>
      <c r="WYZ35" s="26"/>
      <c r="WZA35" s="26"/>
      <c r="WZB35" s="26"/>
      <c r="WZC35" s="26"/>
      <c r="WZD35" s="26"/>
      <c r="WZE35" s="26"/>
      <c r="WZF35" s="26"/>
      <c r="WZG35" s="26"/>
      <c r="WZH35" s="26"/>
      <c r="WZI35" s="26"/>
      <c r="WZJ35" s="26"/>
      <c r="WZK35" s="26"/>
      <c r="WZL35" s="26"/>
      <c r="WZM35" s="26"/>
      <c r="WZN35" s="26"/>
      <c r="WZO35" s="26"/>
      <c r="WZP35" s="26"/>
      <c r="WZQ35" s="26"/>
      <c r="WZR35" s="26"/>
      <c r="WZS35" s="26"/>
      <c r="WZT35" s="26"/>
      <c r="WZU35" s="26"/>
      <c r="WZV35" s="26"/>
      <c r="WZW35" s="26"/>
      <c r="WZX35" s="26"/>
      <c r="WZY35" s="26"/>
      <c r="WZZ35" s="26"/>
      <c r="XAA35" s="26"/>
      <c r="XAB35" s="26"/>
      <c r="XAC35" s="26"/>
      <c r="XAD35" s="26"/>
      <c r="XAE35" s="26"/>
      <c r="XAF35" s="26"/>
      <c r="XAG35" s="26"/>
      <c r="XAH35" s="26"/>
      <c r="XAI35" s="26"/>
      <c r="XAJ35" s="26"/>
      <c r="XAK35" s="26"/>
      <c r="XAL35" s="26"/>
      <c r="XAM35" s="26"/>
      <c r="XAN35" s="26"/>
      <c r="XAO35" s="26"/>
      <c r="XAP35" s="26"/>
      <c r="XAQ35" s="26"/>
      <c r="XAR35" s="26"/>
      <c r="XAS35" s="26"/>
      <c r="XAT35" s="26"/>
      <c r="XAU35" s="26"/>
      <c r="XAV35" s="26"/>
      <c r="XAW35" s="26"/>
      <c r="XAX35" s="26"/>
      <c r="XAY35" s="26"/>
      <c r="XAZ35" s="26"/>
      <c r="XBA35" s="26"/>
      <c r="XBB35" s="26"/>
      <c r="XBC35" s="26"/>
      <c r="XBD35" s="26"/>
      <c r="XBE35" s="26"/>
      <c r="XBF35" s="26"/>
      <c r="XBG35" s="26"/>
      <c r="XBH35" s="26"/>
      <c r="XBI35" s="26"/>
      <c r="XBJ35" s="26"/>
      <c r="XBK35" s="26"/>
      <c r="XBL35" s="26"/>
      <c r="XBM35" s="26"/>
      <c r="XBN35" s="26"/>
      <c r="XBO35" s="26"/>
      <c r="XBP35" s="26"/>
      <c r="XBQ35" s="26"/>
      <c r="XBR35" s="26"/>
      <c r="XBS35" s="26"/>
      <c r="XBT35" s="26"/>
      <c r="XBU35" s="26"/>
      <c r="XBV35" s="26"/>
      <c r="XBW35" s="26"/>
      <c r="XBX35" s="26"/>
      <c r="XBY35" s="26"/>
      <c r="XBZ35" s="26"/>
      <c r="XCA35" s="26"/>
      <c r="XCB35" s="26"/>
      <c r="XCC35" s="26"/>
      <c r="XCD35" s="26"/>
      <c r="XCE35" s="26"/>
      <c r="XCF35" s="26"/>
      <c r="XCG35" s="26"/>
      <c r="XCH35" s="26"/>
      <c r="XCI35" s="26"/>
      <c r="XCJ35" s="26"/>
      <c r="XCK35" s="26"/>
      <c r="XCL35" s="26"/>
      <c r="XCM35" s="26"/>
      <c r="XCN35" s="26"/>
      <c r="XCO35" s="26"/>
      <c r="XCP35" s="26"/>
      <c r="XCQ35" s="26"/>
      <c r="XCR35" s="26"/>
      <c r="XCS35" s="26"/>
      <c r="XCT35" s="26"/>
      <c r="XCU35" s="26"/>
      <c r="XCV35" s="26"/>
      <c r="XCW35" s="26"/>
      <c r="XCX35" s="26"/>
      <c r="XCY35" s="26"/>
      <c r="XCZ35" s="26"/>
      <c r="XDA35" s="26"/>
      <c r="XDB35" s="26"/>
      <c r="XDC35" s="26"/>
      <c r="XDD35" s="26"/>
      <c r="XDE35" s="26"/>
      <c r="XDF35" s="26"/>
      <c r="XDG35" s="26"/>
      <c r="XDH35" s="26"/>
    </row>
    <row r="36" spans="1:42 16118:16336" ht="63" customHeight="1">
      <c r="A36" s="68" t="s">
        <v>212</v>
      </c>
      <c r="B36" s="68" t="s">
        <v>180</v>
      </c>
      <c r="C36" s="160" t="str">
        <f>IFERROR(IF(OR(C27="",#REF!=""),"",C27/#REF!-1),"")</f>
        <v/>
      </c>
      <c r="D36" s="160" t="str">
        <f>IFERROR(IF(OR(D27="",#REF!=""),"",D27/#REF!-1),"")</f>
        <v/>
      </c>
      <c r="E36" s="160" t="str">
        <f>IFERROR(IF(OR(E27="",#REF!=""),"",E27/#REF!-1),"")</f>
        <v/>
      </c>
      <c r="F36" s="160" t="str">
        <f>IFERROR(IF(OR(F27="",#REF!=""),"",F27/#REF!-1),"")</f>
        <v/>
      </c>
      <c r="G36" s="160" t="str">
        <f>IFERROR(IF(OR(G27="",#REF!=""),"",G27/#REF!-1),"")</f>
        <v/>
      </c>
      <c r="H36" s="160" t="str">
        <f>IFERROR(IF(OR(H27="",#REF!=""),"",H27/#REF!-1),"")</f>
        <v/>
      </c>
      <c r="I36" s="160" t="str">
        <f>IFERROR(IF(OR(I27="",#REF!=""),"",I27/#REF!-1),"")</f>
        <v/>
      </c>
      <c r="J36" s="160" t="str">
        <f>IFERROR(IF(OR(J27="",#REF!=""),"",J27/#REF!-1),"")</f>
        <v/>
      </c>
      <c r="K36" s="160">
        <f t="shared" ref="K36:AH38" si="26">IFERROR(IF(OR(K27="",C27=""),"",K27/C27-1),"")</f>
        <v>-1.7699115044247371E-3</v>
      </c>
      <c r="L36" s="160">
        <f t="shared" si="26"/>
        <v>6.5359477124182996E-2</v>
      </c>
      <c r="M36" s="160">
        <f t="shared" si="26"/>
        <v>3.9784221173297274E-2</v>
      </c>
      <c r="N36" s="160">
        <f t="shared" si="26"/>
        <v>0.26680107526881724</v>
      </c>
      <c r="O36" s="160">
        <f t="shared" si="26"/>
        <v>0.13726433243555203</v>
      </c>
      <c r="P36" s="160">
        <f t="shared" si="26"/>
        <v>0.88262139466958733</v>
      </c>
      <c r="Q36" s="160">
        <f t="shared" si="26"/>
        <v>0.60611546972440156</v>
      </c>
      <c r="R36" s="160">
        <f t="shared" si="26"/>
        <v>0.39448154214438702</v>
      </c>
      <c r="S36" s="160">
        <f t="shared" si="26"/>
        <v>1.7207446808510638</v>
      </c>
      <c r="T36" s="160">
        <f t="shared" si="26"/>
        <v>0.72852760736196309</v>
      </c>
      <c r="U36" s="160">
        <f t="shared" si="26"/>
        <v>1.0914396887159534</v>
      </c>
      <c r="V36" s="160">
        <f t="shared" si="26"/>
        <v>0.19045092838196287</v>
      </c>
      <c r="W36" s="160">
        <f t="shared" si="26"/>
        <v>0.66049226084750057</v>
      </c>
      <c r="X36" s="160">
        <f t="shared" si="26"/>
        <v>-0.51381751187821201</v>
      </c>
      <c r="Y36" s="160">
        <f t="shared" si="26"/>
        <v>-0.26440380761523041</v>
      </c>
      <c r="Z36" s="160">
        <f t="shared" si="26"/>
        <v>0.11338995301770871</v>
      </c>
      <c r="AA36" s="160">
        <f t="shared" si="26"/>
        <v>-9.9869664385793366E-2</v>
      </c>
      <c r="AB36" s="160">
        <f t="shared" si="26"/>
        <v>-0.24415853297840873</v>
      </c>
      <c r="AC36" s="160">
        <f t="shared" si="26"/>
        <v>-0.1755038759689922</v>
      </c>
      <c r="AD36" s="160">
        <f t="shared" si="26"/>
        <v>-5.6892453951277511E-2</v>
      </c>
      <c r="AE36" s="160">
        <f t="shared" si="26"/>
        <v>-0.13483088834555823</v>
      </c>
      <c r="AF36" s="160">
        <f t="shared" si="26"/>
        <v>-0.69864379736737137</v>
      </c>
      <c r="AG36" s="160">
        <f t="shared" si="26"/>
        <v>-0.33083602928656564</v>
      </c>
      <c r="AH36" s="160">
        <f t="shared" si="26"/>
        <v>-0.24953339284265197</v>
      </c>
      <c r="AI36" s="160">
        <f t="shared" si="24"/>
        <v>-0.49846153846153851</v>
      </c>
      <c r="AJ36" s="160" t="str">
        <f t="shared" si="24"/>
        <v/>
      </c>
      <c r="AK36" s="160" t="str">
        <f t="shared" si="24"/>
        <v/>
      </c>
      <c r="AL36" s="160" t="str">
        <f t="shared" si="24"/>
        <v/>
      </c>
      <c r="AM36" s="160" t="str">
        <f t="shared" si="24"/>
        <v/>
      </c>
      <c r="AN36" s="160" t="str">
        <f t="shared" si="24"/>
        <v/>
      </c>
      <c r="AO36" s="160" t="str">
        <f t="shared" si="24"/>
        <v/>
      </c>
      <c r="AP36" s="160" t="str">
        <f t="shared" si="24"/>
        <v/>
      </c>
    </row>
    <row r="37" spans="1:42 16118:16336" ht="63" customHeight="1">
      <c r="A37" s="68" t="s">
        <v>213</v>
      </c>
      <c r="B37" s="68" t="s">
        <v>180</v>
      </c>
      <c r="C37" s="160" t="str">
        <f>IFERROR(IF(OR(C28="",#REF!=""),"",C28/#REF!-1),"")</f>
        <v/>
      </c>
      <c r="D37" s="160" t="str">
        <f>IFERROR(IF(OR(D28="",#REF!=""),"",D28/#REF!-1),"")</f>
        <v/>
      </c>
      <c r="E37" s="160" t="str">
        <f>IFERROR(IF(OR(E28="",#REF!=""),"",E28/#REF!-1),"")</f>
        <v/>
      </c>
      <c r="F37" s="160" t="str">
        <f>IFERROR(IF(OR(F28="",#REF!=""),"",F28/#REF!-1),"")</f>
        <v/>
      </c>
      <c r="G37" s="160" t="str">
        <f>IFERROR(IF(OR(G28="",#REF!=""),"",G28/#REF!-1),"")</f>
        <v/>
      </c>
      <c r="H37" s="160" t="str">
        <f>IFERROR(IF(OR(H28="",#REF!=""),"",H28/#REF!-1),"")</f>
        <v/>
      </c>
      <c r="I37" s="160" t="str">
        <f>IFERROR(IF(OR(I28="",#REF!=""),"",I28/#REF!-1),"")</f>
        <v/>
      </c>
      <c r="J37" s="160" t="str">
        <f>IFERROR(IF(OR(J28="",#REF!=""),"",J28/#REF!-1),"")</f>
        <v/>
      </c>
      <c r="K37" s="160">
        <f t="shared" si="26"/>
        <v>0.23566998684457818</v>
      </c>
      <c r="L37" s="160">
        <f t="shared" si="26"/>
        <v>0.31832154933907164</v>
      </c>
      <c r="M37" s="160">
        <f t="shared" si="26"/>
        <v>0.28113638285279441</v>
      </c>
      <c r="N37" s="160">
        <f t="shared" si="26"/>
        <v>0.11221210498125345</v>
      </c>
      <c r="O37" s="160">
        <f t="shared" si="26"/>
        <v>0.21575537704068415</v>
      </c>
      <c r="P37" s="160">
        <f t="shared" si="26"/>
        <v>0.2960728165268971</v>
      </c>
      <c r="Q37" s="160">
        <f t="shared" si="26"/>
        <v>0.2164559897947349</v>
      </c>
      <c r="R37" s="160">
        <f t="shared" si="26"/>
        <v>0.24276820417569556</v>
      </c>
      <c r="S37" s="160">
        <f t="shared" si="26"/>
        <v>-7.3155893536121619E-2</v>
      </c>
      <c r="T37" s="160">
        <f t="shared" si="26"/>
        <v>0.14562201235863359</v>
      </c>
      <c r="U37" s="160">
        <f t="shared" si="26"/>
        <v>5.0686378035902813E-2</v>
      </c>
      <c r="V37" s="160">
        <f t="shared" si="26"/>
        <v>0.43619070551408612</v>
      </c>
      <c r="W37" s="160">
        <f t="shared" si="26"/>
        <v>0.18718560832125508</v>
      </c>
      <c r="X37" s="160">
        <f t="shared" si="26"/>
        <v>-0.15955180304584549</v>
      </c>
      <c r="Y37" s="160">
        <f t="shared" si="26"/>
        <v>7.6314409647743053E-2</v>
      </c>
      <c r="Z37" s="160">
        <f t="shared" si="26"/>
        <v>6.5566964656389226E-2</v>
      </c>
      <c r="AA37" s="160">
        <f t="shared" ref="AA37:AH38" si="27">IF(S28=0,"",AA28/S28-1)</f>
        <v>0.12454873646209386</v>
      </c>
      <c r="AB37" s="160">
        <f t="shared" si="27"/>
        <v>-0.27681660899653981</v>
      </c>
      <c r="AC37" s="160">
        <f t="shared" si="27"/>
        <v>-0.12317839195979896</v>
      </c>
      <c r="AD37" s="160">
        <f t="shared" si="27"/>
        <v>-0.20236398692262558</v>
      </c>
      <c r="AE37" s="160">
        <f t="shared" si="27"/>
        <v>-0.15709720277209238</v>
      </c>
      <c r="AF37" s="160">
        <f t="shared" si="27"/>
        <v>0.24223077645291524</v>
      </c>
      <c r="AG37" s="160">
        <f t="shared" si="27"/>
        <v>7.3516386182461702E-3</v>
      </c>
      <c r="AH37" s="160">
        <f t="shared" si="27"/>
        <v>-4.6623376623376678E-2</v>
      </c>
      <c r="AI37" s="160">
        <f t="shared" si="24"/>
        <v>-0.18035896687582076</v>
      </c>
      <c r="AJ37" s="160" t="str">
        <f t="shared" si="24"/>
        <v/>
      </c>
      <c r="AK37" s="160" t="str">
        <f t="shared" si="24"/>
        <v/>
      </c>
      <c r="AL37" s="160" t="str">
        <f t="shared" si="24"/>
        <v/>
      </c>
      <c r="AM37" s="160" t="str">
        <f t="shared" si="24"/>
        <v/>
      </c>
      <c r="AN37" s="160" t="str">
        <f t="shared" si="24"/>
        <v/>
      </c>
      <c r="AO37" s="160" t="str">
        <f t="shared" si="24"/>
        <v/>
      </c>
      <c r="AP37" s="160" t="str">
        <f t="shared" si="24"/>
        <v/>
      </c>
    </row>
    <row r="38" spans="1:42 16118:16336" ht="63" customHeight="1">
      <c r="A38" s="68" t="s">
        <v>214</v>
      </c>
      <c r="B38" s="68" t="s">
        <v>180</v>
      </c>
      <c r="C38" s="160" t="str">
        <f>IFERROR(IF(OR(C29="",#REF!=""),"",C29/#REF!-1),"")</f>
        <v/>
      </c>
      <c r="D38" s="160" t="str">
        <f>IFERROR(IF(OR(D29="",#REF!=""),"",D29/#REF!-1),"")</f>
        <v/>
      </c>
      <c r="E38" s="160" t="str">
        <f>IFERROR(IF(OR(E29="",#REF!=""),"",E29/#REF!-1),"")</f>
        <v/>
      </c>
      <c r="F38" s="160" t="str">
        <f>IFERROR(IF(OR(F29="",#REF!=""),"",F29/#REF!-1),"")</f>
        <v/>
      </c>
      <c r="G38" s="160" t="str">
        <f>IFERROR(IF(OR(G29="",#REF!=""),"",G29/#REF!-1),"")</f>
        <v/>
      </c>
      <c r="H38" s="160" t="str">
        <f>IFERROR(IF(OR(H29="",#REF!=""),"",H29/#REF!-1),"")</f>
        <v/>
      </c>
      <c r="I38" s="160" t="str">
        <f>IFERROR(IF(OR(I29="",#REF!=""),"",I29/#REF!-1),"")</f>
        <v/>
      </c>
      <c r="J38" s="160" t="str">
        <f>IFERROR(IF(OR(J29="",#REF!=""),"",J29/#REF!-1),"")</f>
        <v/>
      </c>
      <c r="K38" s="160">
        <f t="shared" si="26"/>
        <v>0.16921005385996413</v>
      </c>
      <c r="L38" s="160">
        <f t="shared" si="26"/>
        <v>0.28332094175960343</v>
      </c>
      <c r="M38" s="160">
        <f t="shared" si="26"/>
        <v>0.23356909228145706</v>
      </c>
      <c r="N38" s="160">
        <f t="shared" si="26"/>
        <v>0.24837855120124241</v>
      </c>
      <c r="O38" s="160">
        <f t="shared" si="26"/>
        <v>0.23919188415850168</v>
      </c>
      <c r="P38" s="160">
        <f t="shared" si="26"/>
        <v>0.30770266630756793</v>
      </c>
      <c r="Q38" s="160">
        <f t="shared" si="26"/>
        <v>0.28569734345351039</v>
      </c>
      <c r="R38" s="160">
        <f t="shared" si="26"/>
        <v>0.26602668917136985</v>
      </c>
      <c r="S38" s="160">
        <f t="shared" si="26"/>
        <v>0.23800383877159303</v>
      </c>
      <c r="T38" s="160">
        <f t="shared" si="26"/>
        <v>0.14298404851106561</v>
      </c>
      <c r="U38" s="160">
        <f t="shared" si="26"/>
        <v>0.18225082717672114</v>
      </c>
      <c r="V38" s="160">
        <f t="shared" si="26"/>
        <v>0.17711839601931811</v>
      </c>
      <c r="W38" s="160">
        <f t="shared" si="26"/>
        <v>0.18028772145875904</v>
      </c>
      <c r="X38" s="160">
        <f t="shared" si="26"/>
        <v>-0.16688291628050667</v>
      </c>
      <c r="Y38" s="160">
        <f t="shared" si="26"/>
        <v>-4.2984964486670996E-2</v>
      </c>
      <c r="Z38" s="160">
        <f t="shared" si="26"/>
        <v>3.9829018522993254E-2</v>
      </c>
      <c r="AA38" s="160">
        <f t="shared" si="27"/>
        <v>-5.3776301218161682E-2</v>
      </c>
      <c r="AB38" s="160">
        <f t="shared" si="27"/>
        <v>-0.11134389889500895</v>
      </c>
      <c r="AC38" s="160">
        <f t="shared" si="27"/>
        <v>-8.6432295660174852E-2</v>
      </c>
      <c r="AD38" s="160">
        <f t="shared" si="27"/>
        <v>-4.9731141018866776E-2</v>
      </c>
      <c r="AE38" s="160">
        <f t="shared" si="27"/>
        <v>-7.2432150436916753E-2</v>
      </c>
      <c r="AF38" s="160">
        <f t="shared" si="27"/>
        <v>-5.9057648571146037E-2</v>
      </c>
      <c r="AG38" s="160">
        <f t="shared" si="27"/>
        <v>-5.4925989672977571E-2</v>
      </c>
      <c r="AH38" s="160">
        <f t="shared" si="27"/>
        <v>-6.8096768248219086E-2</v>
      </c>
      <c r="AI38" s="160">
        <f t="shared" si="24"/>
        <v>-8.7683160900706936E-2</v>
      </c>
      <c r="AJ38" s="160" t="str">
        <f t="shared" si="24"/>
        <v/>
      </c>
      <c r="AK38" s="160" t="str">
        <f t="shared" si="24"/>
        <v/>
      </c>
      <c r="AL38" s="160" t="str">
        <f t="shared" si="24"/>
        <v/>
      </c>
      <c r="AM38" s="160" t="str">
        <f t="shared" si="24"/>
        <v/>
      </c>
      <c r="AN38" s="160" t="str">
        <f t="shared" si="24"/>
        <v/>
      </c>
      <c r="AO38" s="160" t="str">
        <f t="shared" si="24"/>
        <v/>
      </c>
      <c r="AP38" s="160" t="str">
        <f t="shared" si="24"/>
        <v/>
      </c>
    </row>
    <row r="40" spans="1:42 16118:16336">
      <c r="A40" s="26" t="s">
        <v>577</v>
      </c>
    </row>
    <row r="41" spans="1:42 16118:16336">
      <c r="A41" s="26" t="s">
        <v>578</v>
      </c>
    </row>
    <row r="1048546" ht="12.75" customHeight="1"/>
    <row r="1048547" ht="12.75" customHeight="1"/>
    <row r="1048548" ht="12.75" customHeight="1"/>
    <row r="1048549" ht="12.75" customHeight="1"/>
    <row r="1048550" ht="12.75" customHeight="1"/>
    <row r="1048551" ht="12.75" customHeight="1"/>
    <row r="1048552" ht="12.75" customHeight="1"/>
    <row r="1048553" ht="12.75" customHeight="1"/>
    <row r="1048554" ht="12.75" customHeight="1"/>
    <row r="1048555" ht="12.75" customHeight="1"/>
    <row r="1048556" ht="12.75" customHeight="1"/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</sheetData>
  <mergeCells count="21">
    <mergeCell ref="AI4:AP4"/>
    <mergeCell ref="AI13:AP13"/>
    <mergeCell ref="AI23:AP23"/>
    <mergeCell ref="AI32:AP32"/>
    <mergeCell ref="AA4:AH4"/>
    <mergeCell ref="A1:E1"/>
    <mergeCell ref="C32:J32"/>
    <mergeCell ref="AA23:AH23"/>
    <mergeCell ref="S4:Z4"/>
    <mergeCell ref="S13:Z13"/>
    <mergeCell ref="AA13:AH13"/>
    <mergeCell ref="K23:R23"/>
    <mergeCell ref="AA32:AH32"/>
    <mergeCell ref="C23:J23"/>
    <mergeCell ref="K32:R32"/>
    <mergeCell ref="K4:R4"/>
    <mergeCell ref="C4:J4"/>
    <mergeCell ref="S32:Z32"/>
    <mergeCell ref="K13:R13"/>
    <mergeCell ref="S23:Z23"/>
    <mergeCell ref="C13:J13"/>
  </mergeCells>
  <phoneticPr fontId="30"/>
  <pageMargins left="0.70866141732283472" right="0.70866141732283472" top="0.74803149606299213" bottom="0.74803149606299213" header="0.51181102362204722" footer="0.51181102362204722"/>
  <pageSetup paperSize="9" scale="25" fitToWidth="4" orientation="landscape" horizontalDpi="300" verticalDpi="300" r:id="rId1"/>
  <headerFooter>
    <oddFooter>&amp;R&amp;"Yu Gothic UI,標準"&amp;26&amp;A</oddFooter>
  </headerFooter>
  <colBreaks count="1" manualBreakCount="1">
    <brk id="2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DH1048572"/>
  <sheetViews>
    <sheetView zoomScale="70" zoomScaleNormal="70" zoomScaleSheetLayoutView="40" workbookViewId="0">
      <pane xSplit="2" topLeftCell="C1" activePane="topRight" state="frozen"/>
      <selection activeCell="J83" sqref="J83"/>
      <selection pane="topRight" sqref="A1:F1"/>
    </sheetView>
  </sheetViews>
  <sheetFormatPr defaultColWidth="8.125" defaultRowHeight="20.25"/>
  <cols>
    <col min="1" max="1" width="29.125" style="26" customWidth="1"/>
    <col min="2" max="2" width="32.625" style="26" customWidth="1"/>
    <col min="3" max="74" width="14.125" style="26" customWidth="1"/>
    <col min="75" max="214" width="8.125" style="26" customWidth="1"/>
    <col min="215" max="215" width="42.625" style="26" customWidth="1"/>
    <col min="216" max="216" width="12.125" style="26" customWidth="1"/>
    <col min="217" max="219" width="11.625" style="26" customWidth="1"/>
    <col min="220" max="223" width="9.125" style="26" hidden="1" customWidth="1"/>
    <col min="224" max="230" width="11.625" style="26" customWidth="1"/>
    <col min="231" max="231" width="2.125" style="26" customWidth="1"/>
    <col min="232" max="470" width="8.125" style="26" customWidth="1"/>
    <col min="471" max="471" width="42.625" style="26" customWidth="1"/>
    <col min="472" max="472" width="12.125" style="26" customWidth="1"/>
    <col min="473" max="475" width="11.625" style="26" customWidth="1"/>
    <col min="476" max="479" width="9.125" style="26" hidden="1" customWidth="1"/>
    <col min="480" max="486" width="11.625" style="26" customWidth="1"/>
    <col min="487" max="487" width="2.125" style="26" customWidth="1"/>
    <col min="488" max="726" width="8.125" style="26" customWidth="1"/>
    <col min="727" max="727" width="42.625" style="26" customWidth="1"/>
    <col min="728" max="728" width="12.125" style="26" customWidth="1"/>
    <col min="729" max="731" width="11.625" style="26" customWidth="1"/>
    <col min="732" max="735" width="9.125" style="26" hidden="1" customWidth="1"/>
    <col min="736" max="742" width="11.625" style="26" customWidth="1"/>
    <col min="743" max="743" width="2.125" style="26" customWidth="1"/>
    <col min="744" max="982" width="8.125" style="26" customWidth="1"/>
    <col min="983" max="983" width="42.625" style="26" customWidth="1"/>
    <col min="984" max="984" width="12.125" style="26" customWidth="1"/>
    <col min="985" max="987" width="11.625" style="26" customWidth="1"/>
    <col min="988" max="991" width="9.125" style="26" hidden="1" customWidth="1"/>
    <col min="992" max="998" width="11.625" style="26" customWidth="1"/>
    <col min="999" max="999" width="2.125" style="26" customWidth="1"/>
    <col min="1000" max="1238" width="8.125" style="26" customWidth="1"/>
    <col min="1239" max="1239" width="42.625" style="26" customWidth="1"/>
    <col min="1240" max="1240" width="12.125" style="26" customWidth="1"/>
    <col min="1241" max="1243" width="11.625" style="26" customWidth="1"/>
    <col min="1244" max="1247" width="9.125" style="26" hidden="1" customWidth="1"/>
    <col min="1248" max="1254" width="11.625" style="26" customWidth="1"/>
    <col min="1255" max="1255" width="2.125" style="26" customWidth="1"/>
    <col min="1256" max="1494" width="8.125" style="26" customWidth="1"/>
    <col min="1495" max="1495" width="42.625" style="26" customWidth="1"/>
    <col min="1496" max="1496" width="12.125" style="26" customWidth="1"/>
    <col min="1497" max="1499" width="11.625" style="26" customWidth="1"/>
    <col min="1500" max="1503" width="9.125" style="26" hidden="1" customWidth="1"/>
    <col min="1504" max="1510" width="11.625" style="26" customWidth="1"/>
    <col min="1511" max="1511" width="2.125" style="26" customWidth="1"/>
    <col min="1512" max="1750" width="8.125" style="26" customWidth="1"/>
    <col min="1751" max="1751" width="42.625" style="26" customWidth="1"/>
    <col min="1752" max="1752" width="12.125" style="26" customWidth="1"/>
    <col min="1753" max="1755" width="11.625" style="26" customWidth="1"/>
    <col min="1756" max="1759" width="9.125" style="26" hidden="1" customWidth="1"/>
    <col min="1760" max="1766" width="11.625" style="26" customWidth="1"/>
    <col min="1767" max="1767" width="2.125" style="26" customWidth="1"/>
    <col min="1768" max="2006" width="8.125" style="26" customWidth="1"/>
    <col min="2007" max="2007" width="42.625" style="26" customWidth="1"/>
    <col min="2008" max="2008" width="12.125" style="26" customWidth="1"/>
    <col min="2009" max="2011" width="11.625" style="26" customWidth="1"/>
    <col min="2012" max="2015" width="9.125" style="26" hidden="1" customWidth="1"/>
    <col min="2016" max="2022" width="11.625" style="26" customWidth="1"/>
    <col min="2023" max="2023" width="2.125" style="26" customWidth="1"/>
    <col min="2024" max="2262" width="8.125" style="26" customWidth="1"/>
    <col min="2263" max="2263" width="42.625" style="26" customWidth="1"/>
    <col min="2264" max="2264" width="12.125" style="26" customWidth="1"/>
    <col min="2265" max="2267" width="11.625" style="26" customWidth="1"/>
    <col min="2268" max="2271" width="9.125" style="26" hidden="1" customWidth="1"/>
    <col min="2272" max="2278" width="11.625" style="26" customWidth="1"/>
    <col min="2279" max="2279" width="2.125" style="26" customWidth="1"/>
    <col min="2280" max="2518" width="8.125" style="26" customWidth="1"/>
    <col min="2519" max="2519" width="42.625" style="26" customWidth="1"/>
    <col min="2520" max="2520" width="12.125" style="26" customWidth="1"/>
    <col min="2521" max="2523" width="11.625" style="26" customWidth="1"/>
    <col min="2524" max="2527" width="9.125" style="26" hidden="1" customWidth="1"/>
    <col min="2528" max="2534" width="11.625" style="26" customWidth="1"/>
    <col min="2535" max="2535" width="2.125" style="26" customWidth="1"/>
    <col min="2536" max="2774" width="8.125" style="26" customWidth="1"/>
    <col min="2775" max="2775" width="42.625" style="26" customWidth="1"/>
    <col min="2776" max="2776" width="12.125" style="26" customWidth="1"/>
    <col min="2777" max="2779" width="11.625" style="26" customWidth="1"/>
    <col min="2780" max="2783" width="9.125" style="26" hidden="1" customWidth="1"/>
    <col min="2784" max="2790" width="11.625" style="26" customWidth="1"/>
    <col min="2791" max="2791" width="2.125" style="26" customWidth="1"/>
    <col min="2792" max="3030" width="8.125" style="26" customWidth="1"/>
    <col min="3031" max="3031" width="42.625" style="26" customWidth="1"/>
    <col min="3032" max="3032" width="12.125" style="26" customWidth="1"/>
    <col min="3033" max="3035" width="11.625" style="26" customWidth="1"/>
    <col min="3036" max="3039" width="9.125" style="26" hidden="1" customWidth="1"/>
    <col min="3040" max="3046" width="11.625" style="26" customWidth="1"/>
    <col min="3047" max="3047" width="2.125" style="26" customWidth="1"/>
    <col min="3048" max="3286" width="8.125" style="26" customWidth="1"/>
    <col min="3287" max="3287" width="42.625" style="26" customWidth="1"/>
    <col min="3288" max="3288" width="12.125" style="26" customWidth="1"/>
    <col min="3289" max="3291" width="11.625" style="26" customWidth="1"/>
    <col min="3292" max="3295" width="9.125" style="26" hidden="1" customWidth="1"/>
    <col min="3296" max="3302" width="11.625" style="26" customWidth="1"/>
    <col min="3303" max="3303" width="2.125" style="26" customWidth="1"/>
    <col min="3304" max="3542" width="8.125" style="26" customWidth="1"/>
    <col min="3543" max="3543" width="42.625" style="26" customWidth="1"/>
    <col min="3544" max="3544" width="12.125" style="26" customWidth="1"/>
    <col min="3545" max="3547" width="11.625" style="26" customWidth="1"/>
    <col min="3548" max="3551" width="9.125" style="26" hidden="1" customWidth="1"/>
    <col min="3552" max="3558" width="11.625" style="26" customWidth="1"/>
    <col min="3559" max="3559" width="2.125" style="26" customWidth="1"/>
    <col min="3560" max="3798" width="8.125" style="26" customWidth="1"/>
    <col min="3799" max="3799" width="42.625" style="26" customWidth="1"/>
    <col min="3800" max="3800" width="12.125" style="26" customWidth="1"/>
    <col min="3801" max="3803" width="11.625" style="26" customWidth="1"/>
    <col min="3804" max="3807" width="9.125" style="26" hidden="1" customWidth="1"/>
    <col min="3808" max="3814" width="11.625" style="26" customWidth="1"/>
    <col min="3815" max="3815" width="2.125" style="26" customWidth="1"/>
    <col min="3816" max="4054" width="8.125" style="26" customWidth="1"/>
    <col min="4055" max="4055" width="42.625" style="26" customWidth="1"/>
    <col min="4056" max="4056" width="12.125" style="26" customWidth="1"/>
    <col min="4057" max="4059" width="11.625" style="26" customWidth="1"/>
    <col min="4060" max="4063" width="9.125" style="26" hidden="1" customWidth="1"/>
    <col min="4064" max="4070" width="11.625" style="26" customWidth="1"/>
    <col min="4071" max="4071" width="2.125" style="26" customWidth="1"/>
    <col min="4072" max="4310" width="8.125" style="26" customWidth="1"/>
    <col min="4311" max="4311" width="42.625" style="26" customWidth="1"/>
    <col min="4312" max="4312" width="12.125" style="26" customWidth="1"/>
    <col min="4313" max="4315" width="11.625" style="26" customWidth="1"/>
    <col min="4316" max="4319" width="9.125" style="26" hidden="1" customWidth="1"/>
    <col min="4320" max="4326" width="11.625" style="26" customWidth="1"/>
    <col min="4327" max="4327" width="2.125" style="26" customWidth="1"/>
    <col min="4328" max="4566" width="8.125" style="26" customWidth="1"/>
    <col min="4567" max="4567" width="42.625" style="26" customWidth="1"/>
    <col min="4568" max="4568" width="12.125" style="26" customWidth="1"/>
    <col min="4569" max="4571" width="11.625" style="26" customWidth="1"/>
    <col min="4572" max="4575" width="9.125" style="26" hidden="1" customWidth="1"/>
    <col min="4576" max="4582" width="11.625" style="26" customWidth="1"/>
    <col min="4583" max="4583" width="2.125" style="26" customWidth="1"/>
    <col min="4584" max="4822" width="8.125" style="26" customWidth="1"/>
    <col min="4823" max="4823" width="42.625" style="26" customWidth="1"/>
    <col min="4824" max="4824" width="12.125" style="26" customWidth="1"/>
    <col min="4825" max="4827" width="11.625" style="26" customWidth="1"/>
    <col min="4828" max="4831" width="9.125" style="26" hidden="1" customWidth="1"/>
    <col min="4832" max="4838" width="11.625" style="26" customWidth="1"/>
    <col min="4839" max="4839" width="2.125" style="26" customWidth="1"/>
    <col min="4840" max="5078" width="8.125" style="26" customWidth="1"/>
    <col min="5079" max="5079" width="42.625" style="26" customWidth="1"/>
    <col min="5080" max="5080" width="12.125" style="26" customWidth="1"/>
    <col min="5081" max="5083" width="11.625" style="26" customWidth="1"/>
    <col min="5084" max="5087" width="9.125" style="26" hidden="1" customWidth="1"/>
    <col min="5088" max="5094" width="11.625" style="26" customWidth="1"/>
    <col min="5095" max="5095" width="2.125" style="26" customWidth="1"/>
    <col min="5096" max="5334" width="8.125" style="26" customWidth="1"/>
    <col min="5335" max="5335" width="42.625" style="26" customWidth="1"/>
    <col min="5336" max="5336" width="12.125" style="26" customWidth="1"/>
    <col min="5337" max="5339" width="11.625" style="26" customWidth="1"/>
    <col min="5340" max="5343" width="9.125" style="26" hidden="1" customWidth="1"/>
    <col min="5344" max="5350" width="11.625" style="26" customWidth="1"/>
    <col min="5351" max="5351" width="2.125" style="26" customWidth="1"/>
    <col min="5352" max="5590" width="8.125" style="26" customWidth="1"/>
    <col min="5591" max="5591" width="42.625" style="26" customWidth="1"/>
    <col min="5592" max="5592" width="12.125" style="26" customWidth="1"/>
    <col min="5593" max="5595" width="11.625" style="26" customWidth="1"/>
    <col min="5596" max="5599" width="9.125" style="26" hidden="1" customWidth="1"/>
    <col min="5600" max="5606" width="11.625" style="26" customWidth="1"/>
    <col min="5607" max="5607" width="2.125" style="26" customWidth="1"/>
    <col min="5608" max="5846" width="8.125" style="26" customWidth="1"/>
    <col min="5847" max="5847" width="42.625" style="26" customWidth="1"/>
    <col min="5848" max="5848" width="12.125" style="26" customWidth="1"/>
    <col min="5849" max="5851" width="11.625" style="26" customWidth="1"/>
    <col min="5852" max="5855" width="9.125" style="26" hidden="1" customWidth="1"/>
    <col min="5856" max="5862" width="11.625" style="26" customWidth="1"/>
    <col min="5863" max="5863" width="2.125" style="26" customWidth="1"/>
    <col min="5864" max="6102" width="8.125" style="26" customWidth="1"/>
    <col min="6103" max="6103" width="42.625" style="26" customWidth="1"/>
    <col min="6104" max="6104" width="12.125" style="26" customWidth="1"/>
    <col min="6105" max="6107" width="11.625" style="26" customWidth="1"/>
    <col min="6108" max="6111" width="9.125" style="26" hidden="1" customWidth="1"/>
    <col min="6112" max="6118" width="11.625" style="26" customWidth="1"/>
    <col min="6119" max="6119" width="2.125" style="26" customWidth="1"/>
    <col min="6120" max="6358" width="8.125" style="26" customWidth="1"/>
    <col min="6359" max="6359" width="42.625" style="26" customWidth="1"/>
    <col min="6360" max="6360" width="12.125" style="26" customWidth="1"/>
    <col min="6361" max="6363" width="11.625" style="26" customWidth="1"/>
    <col min="6364" max="6367" width="9.125" style="26" hidden="1" customWidth="1"/>
    <col min="6368" max="6374" width="11.625" style="26" customWidth="1"/>
    <col min="6375" max="6375" width="2.125" style="26" customWidth="1"/>
    <col min="6376" max="6614" width="8.125" style="26" customWidth="1"/>
    <col min="6615" max="6615" width="42.625" style="26" customWidth="1"/>
    <col min="6616" max="6616" width="12.125" style="26" customWidth="1"/>
    <col min="6617" max="6619" width="11.625" style="26" customWidth="1"/>
    <col min="6620" max="6623" width="9.125" style="26" hidden="1" customWidth="1"/>
    <col min="6624" max="6630" width="11.625" style="26" customWidth="1"/>
    <col min="6631" max="6631" width="2.125" style="26" customWidth="1"/>
    <col min="6632" max="6870" width="8.125" style="26" customWidth="1"/>
    <col min="6871" max="6871" width="42.625" style="26" customWidth="1"/>
    <col min="6872" max="6872" width="12.125" style="26" customWidth="1"/>
    <col min="6873" max="6875" width="11.625" style="26" customWidth="1"/>
    <col min="6876" max="6879" width="9.125" style="26" hidden="1" customWidth="1"/>
    <col min="6880" max="6886" width="11.625" style="26" customWidth="1"/>
    <col min="6887" max="6887" width="2.125" style="26" customWidth="1"/>
    <col min="6888" max="7126" width="8.125" style="26" customWidth="1"/>
    <col min="7127" max="7127" width="42.625" style="26" customWidth="1"/>
    <col min="7128" max="7128" width="12.125" style="26" customWidth="1"/>
    <col min="7129" max="7131" width="11.625" style="26" customWidth="1"/>
    <col min="7132" max="7135" width="9.125" style="26" hidden="1" customWidth="1"/>
    <col min="7136" max="7142" width="11.625" style="26" customWidth="1"/>
    <col min="7143" max="7143" width="2.125" style="26" customWidth="1"/>
    <col min="7144" max="7382" width="8.125" style="26" customWidth="1"/>
    <col min="7383" max="7383" width="42.625" style="26" customWidth="1"/>
    <col min="7384" max="7384" width="12.125" style="26" customWidth="1"/>
    <col min="7385" max="7387" width="11.625" style="26" customWidth="1"/>
    <col min="7388" max="7391" width="9.125" style="26" hidden="1" customWidth="1"/>
    <col min="7392" max="7398" width="11.625" style="26" customWidth="1"/>
    <col min="7399" max="7399" width="2.125" style="26" customWidth="1"/>
    <col min="7400" max="7638" width="8.125" style="26" customWidth="1"/>
    <col min="7639" max="7639" width="42.625" style="26" customWidth="1"/>
    <col min="7640" max="7640" width="12.125" style="26" customWidth="1"/>
    <col min="7641" max="7643" width="11.625" style="26" customWidth="1"/>
    <col min="7644" max="7647" width="9.125" style="26" hidden="1" customWidth="1"/>
    <col min="7648" max="7654" width="11.625" style="26" customWidth="1"/>
    <col min="7655" max="7655" width="2.125" style="26" customWidth="1"/>
    <col min="7656" max="7894" width="8.125" style="26" customWidth="1"/>
    <col min="7895" max="7895" width="42.625" style="26" customWidth="1"/>
    <col min="7896" max="7896" width="12.125" style="26" customWidth="1"/>
    <col min="7897" max="7899" width="11.625" style="26" customWidth="1"/>
    <col min="7900" max="7903" width="9.125" style="26" hidden="1" customWidth="1"/>
    <col min="7904" max="7910" width="11.625" style="26" customWidth="1"/>
    <col min="7911" max="7911" width="2.125" style="26" customWidth="1"/>
    <col min="7912" max="8150" width="8.125" style="26" customWidth="1"/>
    <col min="8151" max="8151" width="42.625" style="26" customWidth="1"/>
    <col min="8152" max="8152" width="12.125" style="26" customWidth="1"/>
    <col min="8153" max="8155" width="11.625" style="26" customWidth="1"/>
    <col min="8156" max="8159" width="9.125" style="26" hidden="1" customWidth="1"/>
    <col min="8160" max="8166" width="11.625" style="26" customWidth="1"/>
    <col min="8167" max="8167" width="2.125" style="26" customWidth="1"/>
    <col min="8168" max="8406" width="8.125" style="26" customWidth="1"/>
    <col min="8407" max="8407" width="42.625" style="26" customWidth="1"/>
    <col min="8408" max="8408" width="12.125" style="26" customWidth="1"/>
    <col min="8409" max="8411" width="11.625" style="26" customWidth="1"/>
    <col min="8412" max="8415" width="9.125" style="26" hidden="1" customWidth="1"/>
    <col min="8416" max="8422" width="11.625" style="26" customWidth="1"/>
    <col min="8423" max="8423" width="2.125" style="26" customWidth="1"/>
    <col min="8424" max="8662" width="8.125" style="26" customWidth="1"/>
    <col min="8663" max="8663" width="42.625" style="26" customWidth="1"/>
    <col min="8664" max="8664" width="12.125" style="26" customWidth="1"/>
    <col min="8665" max="8667" width="11.625" style="26" customWidth="1"/>
    <col min="8668" max="8671" width="9.125" style="26" hidden="1" customWidth="1"/>
    <col min="8672" max="8678" width="11.625" style="26" customWidth="1"/>
    <col min="8679" max="8679" width="2.125" style="26" customWidth="1"/>
    <col min="8680" max="8918" width="8.125" style="26" customWidth="1"/>
    <col min="8919" max="8919" width="42.625" style="26" customWidth="1"/>
    <col min="8920" max="8920" width="12.125" style="26" customWidth="1"/>
    <col min="8921" max="8923" width="11.625" style="26" customWidth="1"/>
    <col min="8924" max="8927" width="9.125" style="26" hidden="1" customWidth="1"/>
    <col min="8928" max="8934" width="11.625" style="26" customWidth="1"/>
    <col min="8935" max="8935" width="2.125" style="26" customWidth="1"/>
    <col min="8936" max="9174" width="8.125" style="26" customWidth="1"/>
    <col min="9175" max="9175" width="42.625" style="26" customWidth="1"/>
    <col min="9176" max="9176" width="12.125" style="26" customWidth="1"/>
    <col min="9177" max="9179" width="11.625" style="26" customWidth="1"/>
    <col min="9180" max="9183" width="9.125" style="26" hidden="1" customWidth="1"/>
    <col min="9184" max="9190" width="11.625" style="26" customWidth="1"/>
    <col min="9191" max="9191" width="2.125" style="26" customWidth="1"/>
    <col min="9192" max="9430" width="8.125" style="26" customWidth="1"/>
    <col min="9431" max="9431" width="42.625" style="26" customWidth="1"/>
    <col min="9432" max="9432" width="12.125" style="26" customWidth="1"/>
    <col min="9433" max="9435" width="11.625" style="26" customWidth="1"/>
    <col min="9436" max="9439" width="9.125" style="26" hidden="1" customWidth="1"/>
    <col min="9440" max="9446" width="11.625" style="26" customWidth="1"/>
    <col min="9447" max="9447" width="2.125" style="26" customWidth="1"/>
    <col min="9448" max="9686" width="8.125" style="26" customWidth="1"/>
    <col min="9687" max="9687" width="42.625" style="26" customWidth="1"/>
    <col min="9688" max="9688" width="12.125" style="26" customWidth="1"/>
    <col min="9689" max="9691" width="11.625" style="26" customWidth="1"/>
    <col min="9692" max="9695" width="9.125" style="26" hidden="1" customWidth="1"/>
    <col min="9696" max="9702" width="11.625" style="26" customWidth="1"/>
    <col min="9703" max="9703" width="2.125" style="26" customWidth="1"/>
    <col min="9704" max="9942" width="8.125" style="26" customWidth="1"/>
    <col min="9943" max="9943" width="42.625" style="26" customWidth="1"/>
    <col min="9944" max="9944" width="12.125" style="26" customWidth="1"/>
    <col min="9945" max="9947" width="11.625" style="26" customWidth="1"/>
    <col min="9948" max="9951" width="9.125" style="26" hidden="1" customWidth="1"/>
    <col min="9952" max="9958" width="11.625" style="26" customWidth="1"/>
    <col min="9959" max="9959" width="2.125" style="26" customWidth="1"/>
    <col min="9960" max="10198" width="8.125" style="26" customWidth="1"/>
    <col min="10199" max="10199" width="42.625" style="26" customWidth="1"/>
    <col min="10200" max="10200" width="12.125" style="26" customWidth="1"/>
    <col min="10201" max="10203" width="11.625" style="26" customWidth="1"/>
    <col min="10204" max="10207" width="9.125" style="26" hidden="1" customWidth="1"/>
    <col min="10208" max="10214" width="11.625" style="26" customWidth="1"/>
    <col min="10215" max="10215" width="2.125" style="26" customWidth="1"/>
    <col min="10216" max="10454" width="8.125" style="26" customWidth="1"/>
    <col min="10455" max="10455" width="42.625" style="26" customWidth="1"/>
    <col min="10456" max="10456" width="12.125" style="26" customWidth="1"/>
    <col min="10457" max="10459" width="11.625" style="26" customWidth="1"/>
    <col min="10460" max="10463" width="9.125" style="26" hidden="1" customWidth="1"/>
    <col min="10464" max="10470" width="11.625" style="26" customWidth="1"/>
    <col min="10471" max="10471" width="2.125" style="26" customWidth="1"/>
    <col min="10472" max="10710" width="8.125" style="26" customWidth="1"/>
    <col min="10711" max="10711" width="42.625" style="26" customWidth="1"/>
    <col min="10712" max="10712" width="12.125" style="26" customWidth="1"/>
    <col min="10713" max="10715" width="11.625" style="26" customWidth="1"/>
    <col min="10716" max="10719" width="9.125" style="26" hidden="1" customWidth="1"/>
    <col min="10720" max="10726" width="11.625" style="26" customWidth="1"/>
    <col min="10727" max="10727" width="2.125" style="26" customWidth="1"/>
    <col min="10728" max="10966" width="8.125" style="26" customWidth="1"/>
    <col min="10967" max="10967" width="42.625" style="26" customWidth="1"/>
    <col min="10968" max="10968" width="12.125" style="26" customWidth="1"/>
    <col min="10969" max="10971" width="11.625" style="26" customWidth="1"/>
    <col min="10972" max="10975" width="9.125" style="26" hidden="1" customWidth="1"/>
    <col min="10976" max="10982" width="11.625" style="26" customWidth="1"/>
    <col min="10983" max="10983" width="2.125" style="26" customWidth="1"/>
    <col min="10984" max="11222" width="8.125" style="26" customWidth="1"/>
    <col min="11223" max="11223" width="42.625" style="26" customWidth="1"/>
    <col min="11224" max="11224" width="12.125" style="26" customWidth="1"/>
    <col min="11225" max="11227" width="11.625" style="26" customWidth="1"/>
    <col min="11228" max="11231" width="9.125" style="26" hidden="1" customWidth="1"/>
    <col min="11232" max="11238" width="11.625" style="26" customWidth="1"/>
    <col min="11239" max="11239" width="2.125" style="26" customWidth="1"/>
    <col min="11240" max="11478" width="8.125" style="26" customWidth="1"/>
    <col min="11479" max="11479" width="42.625" style="26" customWidth="1"/>
    <col min="11480" max="11480" width="12.125" style="26" customWidth="1"/>
    <col min="11481" max="11483" width="11.625" style="26" customWidth="1"/>
    <col min="11484" max="11487" width="9.125" style="26" hidden="1" customWidth="1"/>
    <col min="11488" max="11494" width="11.625" style="26" customWidth="1"/>
    <col min="11495" max="11495" width="2.125" style="26" customWidth="1"/>
    <col min="11496" max="11734" width="8.125" style="26" customWidth="1"/>
    <col min="11735" max="11735" width="42.625" style="26" customWidth="1"/>
    <col min="11736" max="11736" width="12.125" style="26" customWidth="1"/>
    <col min="11737" max="11739" width="11.625" style="26" customWidth="1"/>
    <col min="11740" max="11743" width="9.125" style="26" hidden="1" customWidth="1"/>
    <col min="11744" max="11750" width="11.625" style="26" customWidth="1"/>
    <col min="11751" max="11751" width="2.125" style="26" customWidth="1"/>
    <col min="11752" max="11990" width="8.125" style="26" customWidth="1"/>
    <col min="11991" max="11991" width="42.625" style="26" customWidth="1"/>
    <col min="11992" max="11992" width="12.125" style="26" customWidth="1"/>
    <col min="11993" max="11995" width="11.625" style="26" customWidth="1"/>
    <col min="11996" max="11999" width="9.125" style="26" hidden="1" customWidth="1"/>
    <col min="12000" max="12006" width="11.625" style="26" customWidth="1"/>
    <col min="12007" max="12007" width="2.125" style="26" customWidth="1"/>
    <col min="12008" max="12246" width="8.125" style="26" customWidth="1"/>
    <col min="12247" max="12247" width="42.625" style="26" customWidth="1"/>
    <col min="12248" max="12248" width="12.125" style="26" customWidth="1"/>
    <col min="12249" max="12251" width="11.625" style="26" customWidth="1"/>
    <col min="12252" max="12255" width="9.125" style="26" hidden="1" customWidth="1"/>
    <col min="12256" max="12262" width="11.625" style="26" customWidth="1"/>
    <col min="12263" max="12263" width="2.125" style="26" customWidth="1"/>
    <col min="12264" max="12502" width="8.125" style="26" customWidth="1"/>
    <col min="12503" max="12503" width="42.625" style="26" customWidth="1"/>
    <col min="12504" max="12504" width="12.125" style="26" customWidth="1"/>
    <col min="12505" max="12507" width="11.625" style="26" customWidth="1"/>
    <col min="12508" max="12511" width="9.125" style="26" hidden="1" customWidth="1"/>
    <col min="12512" max="12518" width="11.625" style="26" customWidth="1"/>
    <col min="12519" max="12519" width="2.125" style="26" customWidth="1"/>
    <col min="12520" max="12758" width="8.125" style="26" customWidth="1"/>
    <col min="12759" max="12759" width="42.625" style="26" customWidth="1"/>
    <col min="12760" max="12760" width="12.125" style="26" customWidth="1"/>
    <col min="12761" max="12763" width="11.625" style="26" customWidth="1"/>
    <col min="12764" max="12767" width="9.125" style="26" hidden="1" customWidth="1"/>
    <col min="12768" max="12774" width="11.625" style="26" customWidth="1"/>
    <col min="12775" max="12775" width="2.125" style="26" customWidth="1"/>
    <col min="12776" max="13014" width="8.125" style="26" customWidth="1"/>
    <col min="13015" max="13015" width="42.625" style="26" customWidth="1"/>
    <col min="13016" max="13016" width="12.125" style="26" customWidth="1"/>
    <col min="13017" max="13019" width="11.625" style="26" customWidth="1"/>
    <col min="13020" max="13023" width="9.125" style="26" hidden="1" customWidth="1"/>
    <col min="13024" max="13030" width="11.625" style="26" customWidth="1"/>
    <col min="13031" max="13031" width="2.125" style="26" customWidth="1"/>
    <col min="13032" max="13270" width="8.125" style="26" customWidth="1"/>
    <col min="13271" max="13271" width="42.625" style="26" customWidth="1"/>
    <col min="13272" max="13272" width="12.125" style="26" customWidth="1"/>
    <col min="13273" max="13275" width="11.625" style="26" customWidth="1"/>
    <col min="13276" max="13279" width="9.125" style="26" hidden="1" customWidth="1"/>
    <col min="13280" max="13286" width="11.625" style="26" customWidth="1"/>
    <col min="13287" max="13287" width="2.125" style="26" customWidth="1"/>
    <col min="13288" max="13526" width="8.125" style="26" customWidth="1"/>
    <col min="13527" max="13527" width="42.625" style="26" customWidth="1"/>
    <col min="13528" max="13528" width="12.125" style="26" customWidth="1"/>
    <col min="13529" max="13531" width="11.625" style="26" customWidth="1"/>
    <col min="13532" max="13535" width="9.125" style="26" hidden="1" customWidth="1"/>
    <col min="13536" max="13542" width="11.625" style="26" customWidth="1"/>
    <col min="13543" max="13543" width="2.125" style="26" customWidth="1"/>
    <col min="13544" max="13782" width="8.125" style="26" customWidth="1"/>
    <col min="13783" max="13783" width="42.625" style="26" customWidth="1"/>
    <col min="13784" max="13784" width="12.125" style="26" customWidth="1"/>
    <col min="13785" max="13787" width="11.625" style="26" customWidth="1"/>
    <col min="13788" max="13791" width="9.125" style="26" hidden="1" customWidth="1"/>
    <col min="13792" max="13798" width="11.625" style="26" customWidth="1"/>
    <col min="13799" max="13799" width="2.125" style="26" customWidth="1"/>
    <col min="13800" max="14038" width="8.125" style="26" customWidth="1"/>
    <col min="14039" max="14039" width="42.625" style="26" customWidth="1"/>
    <col min="14040" max="14040" width="12.125" style="26" customWidth="1"/>
    <col min="14041" max="14043" width="11.625" style="26" customWidth="1"/>
    <col min="14044" max="14047" width="9.125" style="26" hidden="1" customWidth="1"/>
    <col min="14048" max="14054" width="11.625" style="26" customWidth="1"/>
    <col min="14055" max="14055" width="2.125" style="26" customWidth="1"/>
    <col min="14056" max="14294" width="8.125" style="26" customWidth="1"/>
    <col min="14295" max="14295" width="42.625" style="26" customWidth="1"/>
    <col min="14296" max="14296" width="12.125" style="26" customWidth="1"/>
    <col min="14297" max="14299" width="11.625" style="26" customWidth="1"/>
    <col min="14300" max="14303" width="9.125" style="26" hidden="1" customWidth="1"/>
    <col min="14304" max="14310" width="11.625" style="26" customWidth="1"/>
    <col min="14311" max="14311" width="2.125" style="26" customWidth="1"/>
    <col min="14312" max="14550" width="8.125" style="26" customWidth="1"/>
    <col min="14551" max="14551" width="42.625" style="26" customWidth="1"/>
    <col min="14552" max="14552" width="12.125" style="26" customWidth="1"/>
    <col min="14553" max="14555" width="11.625" style="26" customWidth="1"/>
    <col min="14556" max="14559" width="9.125" style="26" hidden="1" customWidth="1"/>
    <col min="14560" max="14566" width="11.625" style="26" customWidth="1"/>
    <col min="14567" max="14567" width="2.125" style="26" customWidth="1"/>
    <col min="14568" max="14806" width="8.125" style="26" customWidth="1"/>
    <col min="14807" max="14807" width="42.625" style="26" customWidth="1"/>
    <col min="14808" max="14808" width="12.125" style="26" customWidth="1"/>
    <col min="14809" max="14811" width="11.625" style="26" customWidth="1"/>
    <col min="14812" max="14815" width="9.125" style="26" hidden="1" customWidth="1"/>
    <col min="14816" max="14822" width="11.625" style="26" customWidth="1"/>
    <col min="14823" max="14823" width="2.125" style="26" customWidth="1"/>
    <col min="14824" max="15062" width="8.125" style="26" customWidth="1"/>
    <col min="15063" max="15063" width="42.625" style="26" customWidth="1"/>
    <col min="15064" max="15064" width="12.125" style="26" customWidth="1"/>
    <col min="15065" max="15067" width="11.625" style="26" customWidth="1"/>
    <col min="15068" max="15071" width="9.125" style="26" hidden="1" customWidth="1"/>
    <col min="15072" max="15078" width="11.625" style="26" customWidth="1"/>
    <col min="15079" max="15079" width="2.125" style="26" customWidth="1"/>
    <col min="15080" max="15318" width="8.125" style="26" customWidth="1"/>
    <col min="15319" max="15319" width="42.625" style="26" customWidth="1"/>
    <col min="15320" max="15320" width="12.125" style="26" customWidth="1"/>
    <col min="15321" max="15323" width="11.625" style="26" customWidth="1"/>
    <col min="15324" max="15327" width="9.125" style="26" hidden="1" customWidth="1"/>
    <col min="15328" max="15334" width="11.625" style="26" customWidth="1"/>
    <col min="15335" max="15335" width="2.125" style="26" customWidth="1"/>
    <col min="15336" max="15574" width="8.125" style="26" customWidth="1"/>
    <col min="15575" max="15575" width="42.625" style="26" customWidth="1"/>
    <col min="15576" max="15576" width="12.125" style="26" customWidth="1"/>
    <col min="15577" max="15579" width="11.625" style="26" customWidth="1"/>
    <col min="15580" max="15583" width="9.125" style="26" hidden="1" customWidth="1"/>
    <col min="15584" max="15590" width="11.625" style="26" customWidth="1"/>
    <col min="15591" max="15591" width="2.125" style="26" customWidth="1"/>
    <col min="15592" max="15830" width="8.125" style="26" customWidth="1"/>
    <col min="15831" max="15831" width="42.625" style="26" customWidth="1"/>
    <col min="15832" max="15832" width="12.125" style="26" customWidth="1"/>
    <col min="15833" max="15835" width="11.625" style="26" customWidth="1"/>
    <col min="15836" max="15839" width="9.125" style="26" hidden="1" customWidth="1"/>
    <col min="15840" max="15846" width="11.625" style="26" customWidth="1"/>
    <col min="15847" max="15847" width="2.125" style="26" customWidth="1"/>
    <col min="15848" max="16086" width="8.125" style="26" customWidth="1"/>
    <col min="16087" max="16087" width="42.625" style="26" customWidth="1"/>
    <col min="16088" max="16088" width="12.125" style="26" customWidth="1"/>
    <col min="16089" max="16091" width="11.625" style="26" customWidth="1"/>
    <col min="16092" max="16095" width="9.125" style="26" hidden="1" customWidth="1"/>
    <col min="16096" max="16102" width="11.625" style="26" customWidth="1"/>
    <col min="16103" max="16103" width="2.125" style="26" customWidth="1"/>
    <col min="16104" max="16336" width="8.125" style="26" customWidth="1"/>
    <col min="16337" max="16384" width="8.125" style="26"/>
  </cols>
  <sheetData>
    <row r="1" spans="1:42 16104:16336" ht="63" customHeight="1">
      <c r="A1" s="237" t="s">
        <v>216</v>
      </c>
      <c r="B1" s="237"/>
      <c r="C1" s="237"/>
      <c r="D1" s="237"/>
      <c r="E1" s="237"/>
      <c r="F1" s="237"/>
      <c r="AH1" s="30"/>
    </row>
    <row r="2" spans="1:42 16104:16336" ht="39.75" customHeight="1">
      <c r="AH2" s="30"/>
    </row>
    <row r="3" spans="1:42 16104:16336" ht="63" customHeight="1">
      <c r="A3" s="47" t="s">
        <v>217</v>
      </c>
      <c r="B3" s="29"/>
      <c r="F3" s="30"/>
      <c r="G3" s="30"/>
      <c r="I3" s="30"/>
      <c r="J3" s="30"/>
      <c r="L3" s="30"/>
      <c r="M3" s="30"/>
      <c r="Q3" s="30"/>
      <c r="S3" s="30"/>
      <c r="T3" s="30"/>
      <c r="U3" s="30"/>
      <c r="V3" s="30"/>
      <c r="X3" s="30"/>
      <c r="Z3" s="30"/>
      <c r="AA3" s="30"/>
      <c r="AH3" s="30"/>
      <c r="AI3" s="30"/>
      <c r="AP3" s="30" t="s">
        <v>5</v>
      </c>
    </row>
    <row r="4" spans="1:42 16104:16336" s="43" customFormat="1" ht="36" customHeight="1">
      <c r="A4" s="53"/>
      <c r="B4" s="54"/>
      <c r="C4" s="235" t="s">
        <v>15</v>
      </c>
      <c r="D4" s="230"/>
      <c r="E4" s="230"/>
      <c r="F4" s="230"/>
      <c r="G4" s="230"/>
      <c r="H4" s="230"/>
      <c r="I4" s="230"/>
      <c r="J4" s="234"/>
      <c r="K4" s="235" t="s">
        <v>16</v>
      </c>
      <c r="L4" s="230"/>
      <c r="M4" s="230"/>
      <c r="N4" s="230"/>
      <c r="O4" s="230"/>
      <c r="P4" s="230"/>
      <c r="Q4" s="230"/>
      <c r="R4" s="234"/>
      <c r="S4" s="235" t="s">
        <v>17</v>
      </c>
      <c r="T4" s="230"/>
      <c r="U4" s="230"/>
      <c r="V4" s="230"/>
      <c r="W4" s="230"/>
      <c r="X4" s="230"/>
      <c r="Y4" s="230"/>
      <c r="Z4" s="234"/>
      <c r="AA4" s="232" t="s">
        <v>18</v>
      </c>
      <c r="AB4" s="230"/>
      <c r="AC4" s="230"/>
      <c r="AD4" s="230"/>
      <c r="AE4" s="230"/>
      <c r="AF4" s="230"/>
      <c r="AG4" s="230"/>
      <c r="AH4" s="234"/>
      <c r="AI4" s="244" t="s">
        <v>596</v>
      </c>
      <c r="AJ4" s="230"/>
      <c r="AK4" s="230"/>
      <c r="AL4" s="230"/>
      <c r="AM4" s="230"/>
      <c r="AN4" s="230"/>
      <c r="AO4" s="230"/>
      <c r="AP4" s="231"/>
      <c r="WUJ4" s="26"/>
      <c r="WUK4" s="26"/>
      <c r="WUL4" s="26"/>
      <c r="WUM4" s="26"/>
      <c r="WUN4" s="26"/>
      <c r="WUO4" s="26"/>
      <c r="WUP4" s="26"/>
      <c r="WUQ4" s="26"/>
      <c r="WUR4" s="26"/>
      <c r="WUS4" s="26"/>
      <c r="WUT4" s="26"/>
      <c r="WUU4" s="26"/>
      <c r="WUV4" s="26"/>
      <c r="WUW4" s="26"/>
      <c r="WUX4" s="26"/>
      <c r="WUY4" s="26"/>
      <c r="WUZ4" s="26"/>
      <c r="WVA4" s="26"/>
      <c r="WVB4" s="26"/>
      <c r="WVC4" s="26"/>
      <c r="WVD4" s="26"/>
      <c r="WVE4" s="26"/>
      <c r="WVF4" s="26"/>
      <c r="WVG4" s="26"/>
      <c r="WVH4" s="26"/>
      <c r="WVI4" s="26"/>
      <c r="WVJ4" s="26"/>
      <c r="WVK4" s="26"/>
      <c r="WVL4" s="26"/>
      <c r="WVM4" s="26"/>
      <c r="WVN4" s="26"/>
      <c r="WVO4" s="26"/>
      <c r="WVP4" s="26"/>
      <c r="WVQ4" s="26"/>
      <c r="WVR4" s="26"/>
      <c r="WVS4" s="26"/>
      <c r="WVT4" s="26"/>
      <c r="WVU4" s="26"/>
      <c r="WVV4" s="26"/>
      <c r="WVW4" s="26"/>
      <c r="WVX4" s="26"/>
      <c r="WVY4" s="26"/>
      <c r="WVZ4" s="26"/>
      <c r="WWA4" s="26"/>
      <c r="WWB4" s="26"/>
      <c r="WWC4" s="26"/>
      <c r="WWD4" s="26"/>
      <c r="WWE4" s="26"/>
      <c r="WWF4" s="26"/>
      <c r="WWG4" s="26"/>
      <c r="WWH4" s="26"/>
      <c r="WWI4" s="26"/>
      <c r="WWJ4" s="26"/>
      <c r="WWK4" s="26"/>
      <c r="WWL4" s="26"/>
      <c r="WWM4" s="26"/>
      <c r="WWN4" s="26"/>
      <c r="WWO4" s="26"/>
      <c r="WWP4" s="26"/>
      <c r="WWQ4" s="26"/>
      <c r="WWR4" s="26"/>
      <c r="WWS4" s="26"/>
      <c r="WWT4" s="26"/>
      <c r="WWU4" s="26"/>
      <c r="WWV4" s="26"/>
      <c r="WWW4" s="26"/>
      <c r="WWX4" s="26"/>
      <c r="WWY4" s="26"/>
      <c r="WWZ4" s="26"/>
      <c r="WXA4" s="26"/>
      <c r="WXB4" s="26"/>
      <c r="WXC4" s="26"/>
      <c r="WXD4" s="26"/>
      <c r="WXE4" s="26"/>
      <c r="WXF4" s="26"/>
      <c r="WXG4" s="26"/>
      <c r="WXH4" s="26"/>
      <c r="WXI4" s="26"/>
      <c r="WXJ4" s="26"/>
      <c r="WXK4" s="26"/>
      <c r="WXL4" s="26"/>
      <c r="WXM4" s="26"/>
      <c r="WXN4" s="26"/>
      <c r="WXO4" s="26"/>
      <c r="WXP4" s="26"/>
      <c r="WXQ4" s="26"/>
      <c r="WXR4" s="26"/>
      <c r="WXS4" s="26"/>
      <c r="WXT4" s="26"/>
      <c r="WXU4" s="26"/>
      <c r="WXV4" s="26"/>
      <c r="WXW4" s="26"/>
      <c r="WXX4" s="26"/>
      <c r="WXY4" s="26"/>
      <c r="WXZ4" s="26"/>
      <c r="WYA4" s="26"/>
      <c r="WYB4" s="26"/>
      <c r="WYC4" s="26"/>
      <c r="WYD4" s="26"/>
      <c r="WYE4" s="26"/>
      <c r="WYF4" s="26"/>
      <c r="WYG4" s="26"/>
      <c r="WYH4" s="26"/>
      <c r="WYI4" s="26"/>
      <c r="WYJ4" s="26"/>
      <c r="WYK4" s="26"/>
      <c r="WYL4" s="26"/>
      <c r="WYM4" s="26"/>
      <c r="WYN4" s="26"/>
      <c r="WYO4" s="26"/>
      <c r="WYP4" s="26"/>
      <c r="WYQ4" s="26"/>
      <c r="WYR4" s="26"/>
      <c r="WYS4" s="26"/>
      <c r="WYT4" s="26"/>
      <c r="WYU4" s="26"/>
      <c r="WYV4" s="26"/>
      <c r="WYW4" s="26"/>
      <c r="WYX4" s="26"/>
      <c r="WYY4" s="26"/>
      <c r="WYZ4" s="26"/>
      <c r="WZA4" s="26"/>
      <c r="WZB4" s="26"/>
      <c r="WZC4" s="26"/>
      <c r="WZD4" s="26"/>
      <c r="WZE4" s="26"/>
      <c r="WZF4" s="26"/>
      <c r="WZG4" s="26"/>
      <c r="WZH4" s="26"/>
      <c r="WZI4" s="26"/>
      <c r="WZJ4" s="26"/>
      <c r="WZK4" s="26"/>
      <c r="WZL4" s="26"/>
      <c r="WZM4" s="26"/>
      <c r="WZN4" s="26"/>
      <c r="WZO4" s="26"/>
      <c r="WZP4" s="26"/>
      <c r="WZQ4" s="26"/>
      <c r="WZR4" s="26"/>
      <c r="WZS4" s="26"/>
      <c r="WZT4" s="26"/>
      <c r="WZU4" s="26"/>
      <c r="WZV4" s="26"/>
      <c r="WZW4" s="26"/>
      <c r="WZX4" s="26"/>
      <c r="WZY4" s="26"/>
      <c r="WZZ4" s="26"/>
      <c r="XAA4" s="26"/>
      <c r="XAB4" s="26"/>
      <c r="XAC4" s="26"/>
      <c r="XAD4" s="26"/>
      <c r="XAE4" s="26"/>
      <c r="XAF4" s="26"/>
      <c r="XAG4" s="26"/>
      <c r="XAH4" s="26"/>
      <c r="XAI4" s="26"/>
      <c r="XAJ4" s="26"/>
      <c r="XAK4" s="26"/>
      <c r="XAL4" s="26"/>
      <c r="XAM4" s="26"/>
      <c r="XAN4" s="26"/>
      <c r="XAO4" s="26"/>
      <c r="XAP4" s="26"/>
      <c r="XAQ4" s="26"/>
      <c r="XAR4" s="26"/>
      <c r="XAS4" s="26"/>
      <c r="XAT4" s="26"/>
      <c r="XAU4" s="26"/>
      <c r="XAV4" s="26"/>
      <c r="XAW4" s="26"/>
      <c r="XAX4" s="26"/>
      <c r="XAY4" s="26"/>
      <c r="XAZ4" s="26"/>
      <c r="XBA4" s="26"/>
      <c r="XBB4" s="26"/>
      <c r="XBC4" s="26"/>
      <c r="XBD4" s="26"/>
      <c r="XBE4" s="26"/>
      <c r="XBF4" s="26"/>
      <c r="XBG4" s="26"/>
      <c r="XBH4" s="26"/>
      <c r="XBI4" s="26"/>
      <c r="XBJ4" s="26"/>
      <c r="XBK4" s="26"/>
      <c r="XBL4" s="26"/>
      <c r="XBM4" s="26"/>
      <c r="XBN4" s="26"/>
      <c r="XBO4" s="26"/>
      <c r="XBP4" s="26"/>
      <c r="XBQ4" s="26"/>
      <c r="XBR4" s="26"/>
      <c r="XBS4" s="26"/>
      <c r="XBT4" s="26"/>
      <c r="XBU4" s="26"/>
      <c r="XBV4" s="26"/>
      <c r="XBW4" s="26"/>
      <c r="XBX4" s="26"/>
      <c r="XBY4" s="26"/>
      <c r="XBZ4" s="26"/>
      <c r="XCA4" s="26"/>
      <c r="XCB4" s="26"/>
      <c r="XCC4" s="26"/>
      <c r="XCD4" s="26"/>
      <c r="XCE4" s="26"/>
      <c r="XCF4" s="26"/>
      <c r="XCG4" s="26"/>
      <c r="XCH4" s="26"/>
      <c r="XCI4" s="26"/>
      <c r="XCJ4" s="26"/>
      <c r="XCK4" s="26"/>
      <c r="XCL4" s="26"/>
      <c r="XCM4" s="26"/>
      <c r="XCN4" s="26"/>
      <c r="XCO4" s="26"/>
      <c r="XCP4" s="26"/>
      <c r="XCQ4" s="26"/>
      <c r="XCR4" s="26"/>
      <c r="XCS4" s="26"/>
      <c r="XCT4" s="26"/>
      <c r="XCU4" s="26"/>
      <c r="XCV4" s="26"/>
      <c r="XCW4" s="26"/>
      <c r="XCX4" s="26"/>
      <c r="XCY4" s="26"/>
      <c r="XCZ4" s="26"/>
      <c r="XDA4" s="26"/>
      <c r="XDB4" s="26"/>
      <c r="XDC4" s="26"/>
      <c r="XDD4" s="26"/>
      <c r="XDE4" s="26"/>
      <c r="XDF4" s="26"/>
      <c r="XDG4" s="26"/>
      <c r="XDH4" s="26"/>
    </row>
    <row r="5" spans="1:42 16104:16336" s="38" customFormat="1" ht="36" customHeight="1">
      <c r="A5" s="55"/>
      <c r="B5" s="56"/>
      <c r="C5" s="36" t="s">
        <v>143</v>
      </c>
      <c r="D5" s="36" t="s">
        <v>144</v>
      </c>
      <c r="E5" s="36" t="s">
        <v>145</v>
      </c>
      <c r="F5" s="36" t="s">
        <v>146</v>
      </c>
      <c r="G5" s="36" t="s">
        <v>147</v>
      </c>
      <c r="H5" s="36" t="s">
        <v>148</v>
      </c>
      <c r="I5" s="36" t="s">
        <v>149</v>
      </c>
      <c r="J5" s="36" t="s">
        <v>150</v>
      </c>
      <c r="K5" s="36" t="s">
        <v>143</v>
      </c>
      <c r="L5" s="36" t="s">
        <v>144</v>
      </c>
      <c r="M5" s="36" t="s">
        <v>145</v>
      </c>
      <c r="N5" s="36" t="s">
        <v>146</v>
      </c>
      <c r="O5" s="36" t="s">
        <v>147</v>
      </c>
      <c r="P5" s="36" t="s">
        <v>148</v>
      </c>
      <c r="Q5" s="36" t="s">
        <v>149</v>
      </c>
      <c r="R5" s="36" t="s">
        <v>150</v>
      </c>
      <c r="S5" s="36" t="s">
        <v>143</v>
      </c>
      <c r="T5" s="36" t="s">
        <v>144</v>
      </c>
      <c r="U5" s="36" t="s">
        <v>145</v>
      </c>
      <c r="V5" s="36" t="s">
        <v>146</v>
      </c>
      <c r="W5" s="36" t="s">
        <v>147</v>
      </c>
      <c r="X5" s="57" t="s">
        <v>148</v>
      </c>
      <c r="Y5" s="36" t="s">
        <v>149</v>
      </c>
      <c r="Z5" s="36" t="s">
        <v>150</v>
      </c>
      <c r="AA5" s="36" t="s">
        <v>143</v>
      </c>
      <c r="AB5" s="36" t="s">
        <v>144</v>
      </c>
      <c r="AC5" s="36" t="s">
        <v>145</v>
      </c>
      <c r="AD5" s="36" t="s">
        <v>146</v>
      </c>
      <c r="AE5" s="36" t="s">
        <v>147</v>
      </c>
      <c r="AF5" s="36" t="s">
        <v>148</v>
      </c>
      <c r="AG5" s="36" t="s">
        <v>149</v>
      </c>
      <c r="AH5" s="36" t="s">
        <v>150</v>
      </c>
      <c r="AI5" s="199" t="s">
        <v>143</v>
      </c>
      <c r="AJ5" s="36" t="s">
        <v>144</v>
      </c>
      <c r="AK5" s="36" t="s">
        <v>145</v>
      </c>
      <c r="AL5" s="36" t="s">
        <v>146</v>
      </c>
      <c r="AM5" s="36" t="s">
        <v>147</v>
      </c>
      <c r="AN5" s="36" t="s">
        <v>148</v>
      </c>
      <c r="AO5" s="36" t="s">
        <v>149</v>
      </c>
      <c r="AP5" s="37" t="s">
        <v>150</v>
      </c>
      <c r="WUJ5" s="26"/>
      <c r="WUK5" s="26"/>
      <c r="WUL5" s="26"/>
      <c r="WUM5" s="26"/>
      <c r="WUN5" s="26"/>
      <c r="WUO5" s="26"/>
      <c r="WUP5" s="26"/>
      <c r="WUQ5" s="26"/>
      <c r="WUR5" s="26"/>
      <c r="WUS5" s="26"/>
      <c r="WUT5" s="26"/>
      <c r="WUU5" s="26"/>
      <c r="WUV5" s="26"/>
      <c r="WUW5" s="26"/>
      <c r="WUX5" s="26"/>
      <c r="WUY5" s="26"/>
      <c r="WUZ5" s="26"/>
      <c r="WVA5" s="26"/>
      <c r="WVB5" s="26"/>
      <c r="WVC5" s="26"/>
      <c r="WVD5" s="26"/>
      <c r="WVE5" s="26"/>
      <c r="WVF5" s="26"/>
      <c r="WVG5" s="26"/>
      <c r="WVH5" s="26"/>
      <c r="WVI5" s="26"/>
      <c r="WVJ5" s="26"/>
      <c r="WVK5" s="26"/>
      <c r="WVL5" s="26"/>
      <c r="WVM5" s="26"/>
      <c r="WVN5" s="26"/>
      <c r="WVO5" s="26"/>
      <c r="WVP5" s="26"/>
      <c r="WVQ5" s="26"/>
      <c r="WVR5" s="26"/>
      <c r="WVS5" s="26"/>
      <c r="WVT5" s="26"/>
      <c r="WVU5" s="26"/>
      <c r="WVV5" s="26"/>
      <c r="WVW5" s="26"/>
      <c r="WVX5" s="26"/>
      <c r="WVY5" s="26"/>
      <c r="WVZ5" s="26"/>
      <c r="WWA5" s="26"/>
      <c r="WWB5" s="26"/>
      <c r="WWC5" s="26"/>
      <c r="WWD5" s="26"/>
      <c r="WWE5" s="26"/>
      <c r="WWF5" s="26"/>
      <c r="WWG5" s="26"/>
      <c r="WWH5" s="26"/>
      <c r="WWI5" s="26"/>
      <c r="WWJ5" s="26"/>
      <c r="WWK5" s="26"/>
      <c r="WWL5" s="26"/>
      <c r="WWM5" s="26"/>
      <c r="WWN5" s="26"/>
      <c r="WWO5" s="26"/>
      <c r="WWP5" s="26"/>
      <c r="WWQ5" s="26"/>
      <c r="WWR5" s="26"/>
      <c r="WWS5" s="26"/>
      <c r="WWT5" s="26"/>
      <c r="WWU5" s="26"/>
      <c r="WWV5" s="26"/>
      <c r="WWW5" s="26"/>
      <c r="WWX5" s="26"/>
      <c r="WWY5" s="26"/>
      <c r="WWZ5" s="26"/>
      <c r="WXA5" s="26"/>
      <c r="WXB5" s="26"/>
      <c r="WXC5" s="26"/>
      <c r="WXD5" s="26"/>
      <c r="WXE5" s="26"/>
      <c r="WXF5" s="26"/>
      <c r="WXG5" s="26"/>
      <c r="WXH5" s="26"/>
      <c r="WXI5" s="26"/>
      <c r="WXJ5" s="26"/>
      <c r="WXK5" s="26"/>
      <c r="WXL5" s="26"/>
      <c r="WXM5" s="26"/>
      <c r="WXN5" s="26"/>
      <c r="WXO5" s="26"/>
      <c r="WXP5" s="26"/>
      <c r="WXQ5" s="26"/>
      <c r="WXR5" s="26"/>
      <c r="WXS5" s="26"/>
      <c r="WXT5" s="26"/>
      <c r="WXU5" s="26"/>
      <c r="WXV5" s="26"/>
      <c r="WXW5" s="26"/>
      <c r="WXX5" s="26"/>
      <c r="WXY5" s="26"/>
      <c r="WXZ5" s="26"/>
      <c r="WYA5" s="26"/>
      <c r="WYB5" s="26"/>
      <c r="WYC5" s="26"/>
      <c r="WYD5" s="26"/>
      <c r="WYE5" s="26"/>
      <c r="WYF5" s="26"/>
      <c r="WYG5" s="26"/>
      <c r="WYH5" s="26"/>
      <c r="WYI5" s="26"/>
      <c r="WYJ5" s="26"/>
      <c r="WYK5" s="26"/>
      <c r="WYL5" s="26"/>
      <c r="WYM5" s="26"/>
      <c r="WYN5" s="26"/>
      <c r="WYO5" s="26"/>
      <c r="WYP5" s="26"/>
      <c r="WYQ5" s="26"/>
      <c r="WYR5" s="26"/>
      <c r="WYS5" s="26"/>
      <c r="WYT5" s="26"/>
      <c r="WYU5" s="26"/>
      <c r="WYV5" s="26"/>
      <c r="WYW5" s="26"/>
      <c r="WYX5" s="26"/>
      <c r="WYY5" s="26"/>
      <c r="WYZ5" s="26"/>
      <c r="WZA5" s="26"/>
      <c r="WZB5" s="26"/>
      <c r="WZC5" s="26"/>
      <c r="WZD5" s="26"/>
      <c r="WZE5" s="26"/>
      <c r="WZF5" s="26"/>
      <c r="WZG5" s="26"/>
      <c r="WZH5" s="26"/>
      <c r="WZI5" s="26"/>
      <c r="WZJ5" s="26"/>
      <c r="WZK5" s="26"/>
      <c r="WZL5" s="26"/>
      <c r="WZM5" s="26"/>
      <c r="WZN5" s="26"/>
      <c r="WZO5" s="26"/>
      <c r="WZP5" s="26"/>
      <c r="WZQ5" s="26"/>
      <c r="WZR5" s="26"/>
      <c r="WZS5" s="26"/>
      <c r="WZT5" s="26"/>
      <c r="WZU5" s="26"/>
      <c r="WZV5" s="26"/>
      <c r="WZW5" s="26"/>
      <c r="WZX5" s="26"/>
      <c r="WZY5" s="26"/>
      <c r="WZZ5" s="26"/>
      <c r="XAA5" s="26"/>
      <c r="XAB5" s="26"/>
      <c r="XAC5" s="26"/>
      <c r="XAD5" s="26"/>
      <c r="XAE5" s="26"/>
      <c r="XAF5" s="26"/>
      <c r="XAG5" s="26"/>
      <c r="XAH5" s="26"/>
      <c r="XAI5" s="26"/>
      <c r="XAJ5" s="26"/>
      <c r="XAK5" s="26"/>
      <c r="XAL5" s="26"/>
      <c r="XAM5" s="26"/>
      <c r="XAN5" s="26"/>
      <c r="XAO5" s="26"/>
      <c r="XAP5" s="26"/>
      <c r="XAQ5" s="26"/>
      <c r="XAR5" s="26"/>
      <c r="XAS5" s="26"/>
      <c r="XAT5" s="26"/>
      <c r="XAU5" s="26"/>
      <c r="XAV5" s="26"/>
      <c r="XAW5" s="26"/>
      <c r="XAX5" s="26"/>
      <c r="XAY5" s="26"/>
      <c r="XAZ5" s="26"/>
      <c r="XBA5" s="26"/>
      <c r="XBB5" s="26"/>
      <c r="XBC5" s="26"/>
      <c r="XBD5" s="26"/>
      <c r="XBE5" s="26"/>
      <c r="XBF5" s="26"/>
      <c r="XBG5" s="26"/>
      <c r="XBH5" s="26"/>
      <c r="XBI5" s="26"/>
      <c r="XBJ5" s="26"/>
      <c r="XBK5" s="26"/>
      <c r="XBL5" s="26"/>
      <c r="XBM5" s="26"/>
      <c r="XBN5" s="26"/>
      <c r="XBO5" s="26"/>
      <c r="XBP5" s="26"/>
      <c r="XBQ5" s="26"/>
      <c r="XBR5" s="26"/>
      <c r="XBS5" s="26"/>
      <c r="XBT5" s="26"/>
      <c r="XBU5" s="26"/>
      <c r="XBV5" s="26"/>
      <c r="XBW5" s="26"/>
      <c r="XBX5" s="26"/>
      <c r="XBY5" s="26"/>
      <c r="XBZ5" s="26"/>
      <c r="XCA5" s="26"/>
      <c r="XCB5" s="26"/>
      <c r="XCC5" s="26"/>
      <c r="XCD5" s="26"/>
      <c r="XCE5" s="26"/>
      <c r="XCF5" s="26"/>
      <c r="XCG5" s="26"/>
      <c r="XCH5" s="26"/>
      <c r="XCI5" s="26"/>
      <c r="XCJ5" s="26"/>
      <c r="XCK5" s="26"/>
      <c r="XCL5" s="26"/>
      <c r="XCM5" s="26"/>
      <c r="XCN5" s="26"/>
      <c r="XCO5" s="26"/>
      <c r="XCP5" s="26"/>
      <c r="XCQ5" s="26"/>
      <c r="XCR5" s="26"/>
      <c r="XCS5" s="26"/>
      <c r="XCT5" s="26"/>
      <c r="XCU5" s="26"/>
      <c r="XCV5" s="26"/>
      <c r="XCW5" s="26"/>
      <c r="XCX5" s="26"/>
      <c r="XCY5" s="26"/>
      <c r="XCZ5" s="26"/>
      <c r="XDA5" s="26"/>
      <c r="XDB5" s="26"/>
      <c r="XDC5" s="26"/>
      <c r="XDD5" s="26"/>
      <c r="XDE5" s="26"/>
      <c r="XDF5" s="26"/>
      <c r="XDG5" s="26"/>
      <c r="XDH5" s="26"/>
    </row>
    <row r="6" spans="1:42 16104:16336" ht="63" customHeight="1">
      <c r="A6" s="68" t="s">
        <v>210</v>
      </c>
      <c r="B6" s="212" t="s">
        <v>180</v>
      </c>
      <c r="C6" s="158">
        <v>1296</v>
      </c>
      <c r="D6" s="158">
        <f>E6-C6</f>
        <v>945</v>
      </c>
      <c r="E6" s="158">
        <v>2241</v>
      </c>
      <c r="F6" s="158">
        <f>G6-E6</f>
        <v>1384</v>
      </c>
      <c r="G6" s="158">
        <v>3625</v>
      </c>
      <c r="H6" s="158">
        <f>J6-G6</f>
        <v>1348</v>
      </c>
      <c r="I6" s="158">
        <f>J6-E6</f>
        <v>2732</v>
      </c>
      <c r="J6" s="158">
        <v>4973</v>
      </c>
      <c r="K6" s="158">
        <v>1087</v>
      </c>
      <c r="L6" s="158">
        <f>M6-K6</f>
        <v>840</v>
      </c>
      <c r="M6" s="158">
        <v>1927</v>
      </c>
      <c r="N6" s="158">
        <f>O6-M6</f>
        <v>956</v>
      </c>
      <c r="O6" s="158">
        <v>2883</v>
      </c>
      <c r="P6" s="158">
        <f>R6-O6</f>
        <v>2527</v>
      </c>
      <c r="Q6" s="158">
        <f>R6-M6</f>
        <v>3483</v>
      </c>
      <c r="R6" s="158">
        <v>5410</v>
      </c>
      <c r="S6" s="158">
        <v>1104</v>
      </c>
      <c r="T6" s="158">
        <f>U6-S6</f>
        <v>824</v>
      </c>
      <c r="U6" s="158">
        <v>1928</v>
      </c>
      <c r="V6" s="158">
        <f>W6-U6</f>
        <v>786</v>
      </c>
      <c r="W6" s="158">
        <v>2714</v>
      </c>
      <c r="X6" s="158">
        <f>Z6-W6</f>
        <v>1474</v>
      </c>
      <c r="Y6" s="158">
        <f>Z6-U6</f>
        <v>2260</v>
      </c>
      <c r="Z6" s="158">
        <v>4188</v>
      </c>
      <c r="AA6" s="158">
        <v>1523</v>
      </c>
      <c r="AB6" s="158">
        <f>AC6-AA6</f>
        <v>2462</v>
      </c>
      <c r="AC6" s="158">
        <v>3985</v>
      </c>
      <c r="AD6" s="158">
        <f>AE6-AC6</f>
        <v>1248</v>
      </c>
      <c r="AE6" s="158">
        <v>5233</v>
      </c>
      <c r="AF6" s="158">
        <f>AH6-AE6</f>
        <v>1621</v>
      </c>
      <c r="AG6" s="158">
        <f>AH6-AC6</f>
        <v>2869</v>
      </c>
      <c r="AH6" s="158">
        <v>6854</v>
      </c>
      <c r="AI6" s="158">
        <v>1391</v>
      </c>
      <c r="AJ6" s="158" t="str">
        <f t="shared" ref="AJ6:AJ7" si="0">IF(OR(AK6="",AI6=""),"",AK6-AI6)</f>
        <v/>
      </c>
      <c r="AK6" s="158"/>
      <c r="AL6" s="158" t="str">
        <f t="shared" ref="AL6:AL7" si="1">IF(OR(AM6="",AK6=""),"",AM6-AK6)</f>
        <v/>
      </c>
      <c r="AM6" s="158"/>
      <c r="AN6" s="158" t="str">
        <f t="shared" ref="AN6:AN7" si="2">IF(OR(AP6="",AM6=""),"",AP6-AM6)</f>
        <v/>
      </c>
      <c r="AO6" s="158" t="str">
        <f t="shared" ref="AO6:AO7" si="3">IF(OR(AP6="",AK6=""),"",AP6-AK6)</f>
        <v/>
      </c>
      <c r="AP6" s="158"/>
    </row>
    <row r="7" spans="1:42 16104:16336" ht="63" customHeight="1">
      <c r="A7" s="68" t="s">
        <v>211</v>
      </c>
      <c r="B7" s="212" t="s">
        <v>180</v>
      </c>
      <c r="C7" s="158">
        <v>226</v>
      </c>
      <c r="D7" s="158">
        <f>E7-C7</f>
        <v>1127</v>
      </c>
      <c r="E7" s="158">
        <v>1353</v>
      </c>
      <c r="F7" s="158">
        <f>G7-E7</f>
        <v>1787</v>
      </c>
      <c r="G7" s="158">
        <v>3140</v>
      </c>
      <c r="H7" s="158">
        <f>J7-G7</f>
        <v>1256</v>
      </c>
      <c r="I7" s="158">
        <f>J7-E7</f>
        <v>3043</v>
      </c>
      <c r="J7" s="158">
        <v>4396</v>
      </c>
      <c r="K7" s="158">
        <v>249</v>
      </c>
      <c r="L7" s="158">
        <f>M7-K7</f>
        <v>322</v>
      </c>
      <c r="M7" s="158">
        <v>571</v>
      </c>
      <c r="N7" s="158">
        <f>O7-M7</f>
        <v>1927</v>
      </c>
      <c r="O7" s="158">
        <v>2498</v>
      </c>
      <c r="P7" s="158">
        <f>R7-O7</f>
        <v>629</v>
      </c>
      <c r="Q7" s="158">
        <f>R7-M7</f>
        <v>2556</v>
      </c>
      <c r="R7" s="158">
        <v>3127</v>
      </c>
      <c r="S7" s="158">
        <v>419</v>
      </c>
      <c r="T7" s="158">
        <f>U7-S7</f>
        <v>372</v>
      </c>
      <c r="U7" s="158">
        <v>791</v>
      </c>
      <c r="V7" s="158">
        <f>W7-U7</f>
        <v>2182</v>
      </c>
      <c r="W7" s="158">
        <v>2973</v>
      </c>
      <c r="X7" s="158">
        <f>Z7-W7</f>
        <v>1149</v>
      </c>
      <c r="Y7" s="158">
        <f>Z7-U7</f>
        <v>3331</v>
      </c>
      <c r="Z7" s="158">
        <v>4122</v>
      </c>
      <c r="AA7" s="158">
        <v>373</v>
      </c>
      <c r="AB7" s="158">
        <f>AC7-AA7</f>
        <v>1812</v>
      </c>
      <c r="AC7" s="158">
        <v>2185</v>
      </c>
      <c r="AD7" s="158">
        <f>AE7-AC7</f>
        <v>1227</v>
      </c>
      <c r="AE7" s="158">
        <v>3412</v>
      </c>
      <c r="AF7" s="158">
        <f>AH7-AE7</f>
        <v>1014</v>
      </c>
      <c r="AG7" s="158">
        <f>AH7-AC7</f>
        <v>2241</v>
      </c>
      <c r="AH7" s="158">
        <v>4426</v>
      </c>
      <c r="AI7" s="158">
        <v>699</v>
      </c>
      <c r="AJ7" s="158" t="str">
        <f t="shared" si="0"/>
        <v/>
      </c>
      <c r="AK7" s="158"/>
      <c r="AL7" s="158" t="str">
        <f t="shared" si="1"/>
        <v/>
      </c>
      <c r="AM7" s="158"/>
      <c r="AN7" s="158" t="str">
        <f t="shared" si="2"/>
        <v/>
      </c>
      <c r="AO7" s="158" t="str">
        <f t="shared" si="3"/>
        <v/>
      </c>
      <c r="AP7" s="158"/>
    </row>
    <row r="8" spans="1:42 16104:16336" ht="63" customHeight="1">
      <c r="A8" s="68" t="s">
        <v>212</v>
      </c>
      <c r="B8" s="212" t="s">
        <v>180</v>
      </c>
      <c r="C8" s="158">
        <v>62</v>
      </c>
      <c r="D8" s="158">
        <f>IF(OR(E8="",C8=""),"",E8-C8)</f>
        <v>1745</v>
      </c>
      <c r="E8" s="158">
        <v>1807</v>
      </c>
      <c r="F8" s="158">
        <f>IF(OR(G8="",E8=""),"",G8-E8)</f>
        <v>1682</v>
      </c>
      <c r="G8" s="158">
        <v>3489</v>
      </c>
      <c r="H8" s="158">
        <f>J8-G8</f>
        <v>-140</v>
      </c>
      <c r="I8" s="158">
        <f>J8-E8</f>
        <v>1542</v>
      </c>
      <c r="J8" s="158">
        <v>3349</v>
      </c>
      <c r="K8" s="158">
        <v>1355</v>
      </c>
      <c r="L8" s="158">
        <f>IF(OR(M8="",K8=""),"",M8-K8)</f>
        <v>2673</v>
      </c>
      <c r="M8" s="158">
        <v>4028</v>
      </c>
      <c r="N8" s="158">
        <f>IF(OR(O8="",M8=""),"",O8-M8)</f>
        <v>69</v>
      </c>
      <c r="O8" s="158">
        <v>4097</v>
      </c>
      <c r="P8" s="158">
        <f>R8-O8</f>
        <v>6485</v>
      </c>
      <c r="Q8" s="158">
        <f>R8-M8</f>
        <v>6554</v>
      </c>
      <c r="R8" s="158">
        <v>10582</v>
      </c>
      <c r="S8" s="158">
        <v>4847</v>
      </c>
      <c r="T8" s="158">
        <f>IF(OR(U8="",S8=""),"",U8-S8)</f>
        <v>8452</v>
      </c>
      <c r="U8" s="158">
        <v>13299</v>
      </c>
      <c r="V8" s="158">
        <f>IF(OR(W8="",U8=""),"",W8-U8)</f>
        <v>2756</v>
      </c>
      <c r="W8" s="158">
        <v>16055</v>
      </c>
      <c r="X8" s="158">
        <f>Z8-W8</f>
        <v>3753</v>
      </c>
      <c r="Y8" s="158">
        <f>Z8-U8</f>
        <v>6509</v>
      </c>
      <c r="Z8" s="158">
        <v>19808</v>
      </c>
      <c r="AA8" s="158">
        <v>8119</v>
      </c>
      <c r="AB8" s="158">
        <f>IF(OR(AC8="",AA8=""),"",AC8-AA8)</f>
        <v>112</v>
      </c>
      <c r="AC8" s="158">
        <v>8231</v>
      </c>
      <c r="AD8" s="158">
        <f>IF(OR(AE8="",AC8=""),"",AE8-AC8)</f>
        <v>8119</v>
      </c>
      <c r="AE8" s="158">
        <v>16350</v>
      </c>
      <c r="AF8" s="158">
        <f>AH8-AE8</f>
        <v>120</v>
      </c>
      <c r="AG8" s="158">
        <f>AH8-AC8</f>
        <v>8239</v>
      </c>
      <c r="AH8" s="158">
        <v>16470</v>
      </c>
      <c r="AI8" s="158">
        <v>196</v>
      </c>
      <c r="AJ8" s="158" t="str">
        <f>IF(OR(AK8="",AI8=""),"",AK8-AI8)</f>
        <v/>
      </c>
      <c r="AK8" s="158"/>
      <c r="AL8" s="158" t="str">
        <f>IF(OR(AM8="",AK8=""),"",AM8-AK8)</f>
        <v/>
      </c>
      <c r="AM8" s="158"/>
      <c r="AN8" s="158" t="str">
        <f>IF(OR(AP8="",AM8=""),"",AP8-AM8)</f>
        <v/>
      </c>
      <c r="AO8" s="158" t="str">
        <f>IF(OR(AP8="",AK8=""),"",AP8-AK8)</f>
        <v/>
      </c>
      <c r="AP8" s="158"/>
    </row>
    <row r="9" spans="1:42 16104:16336" s="40" customFormat="1" ht="63" customHeight="1">
      <c r="A9" s="68" t="s">
        <v>213</v>
      </c>
      <c r="B9" s="212" t="s">
        <v>180</v>
      </c>
      <c r="C9" s="158">
        <v>7429</v>
      </c>
      <c r="D9" s="158">
        <f>E9-C9</f>
        <v>7637</v>
      </c>
      <c r="E9" s="158">
        <v>15066</v>
      </c>
      <c r="F9" s="158">
        <f>G9-E9</f>
        <v>11712</v>
      </c>
      <c r="G9" s="158">
        <v>26778</v>
      </c>
      <c r="H9" s="158">
        <f>J9-G9</f>
        <v>9966</v>
      </c>
      <c r="I9" s="158">
        <f>J9-E9</f>
        <v>21678</v>
      </c>
      <c r="J9" s="158">
        <v>36744</v>
      </c>
      <c r="K9" s="158">
        <v>4540</v>
      </c>
      <c r="L9" s="158">
        <f>M9-K9</f>
        <v>6166</v>
      </c>
      <c r="M9" s="158">
        <v>10706</v>
      </c>
      <c r="N9" s="158">
        <f>O9-M9</f>
        <v>4332</v>
      </c>
      <c r="O9" s="158">
        <v>15038</v>
      </c>
      <c r="P9" s="158">
        <f>R9-O9</f>
        <v>4851</v>
      </c>
      <c r="Q9" s="158">
        <f>R9-M9</f>
        <v>9183</v>
      </c>
      <c r="R9" s="158">
        <v>19889</v>
      </c>
      <c r="S9" s="158">
        <v>4219</v>
      </c>
      <c r="T9" s="158">
        <f>U9-S9</f>
        <v>8415</v>
      </c>
      <c r="U9" s="158">
        <v>12634</v>
      </c>
      <c r="V9" s="158">
        <f>W9-U9</f>
        <v>7332</v>
      </c>
      <c r="W9" s="158">
        <v>19966</v>
      </c>
      <c r="X9" s="158">
        <f>Z9-W9</f>
        <v>8397</v>
      </c>
      <c r="Y9" s="158">
        <f>Z9-U9</f>
        <v>15729</v>
      </c>
      <c r="Z9" s="158">
        <v>28363</v>
      </c>
      <c r="AA9" s="158">
        <v>4438</v>
      </c>
      <c r="AB9" s="158">
        <f>AC9-AA9</f>
        <v>8175</v>
      </c>
      <c r="AC9" s="158">
        <v>12613</v>
      </c>
      <c r="AD9" s="158">
        <f>AE9-AC9</f>
        <v>2946</v>
      </c>
      <c r="AE9" s="158">
        <v>15559</v>
      </c>
      <c r="AF9" s="158">
        <f>AH9-AE9</f>
        <v>4820</v>
      </c>
      <c r="AG9" s="158">
        <f>AH9-AC9</f>
        <v>7766</v>
      </c>
      <c r="AH9" s="158">
        <v>20379</v>
      </c>
      <c r="AI9" s="158">
        <v>2689</v>
      </c>
      <c r="AJ9" s="158" t="str">
        <f t="shared" ref="AJ9:AJ10" si="4">IF(OR(AK9="",AI9=""),"",AK9-AI9)</f>
        <v/>
      </c>
      <c r="AK9" s="158"/>
      <c r="AL9" s="158" t="str">
        <f t="shared" ref="AL9:AL10" si="5">IF(OR(AM9="",AK9=""),"",AM9-AK9)</f>
        <v/>
      </c>
      <c r="AM9" s="158"/>
      <c r="AN9" s="158" t="str">
        <f t="shared" ref="AN9:AN10" si="6">IF(OR(AP9="",AM9=""),"",AP9-AM9)</f>
        <v/>
      </c>
      <c r="AO9" s="158" t="str">
        <f t="shared" ref="AO9:AO10" si="7">IF(OR(AP9="",AK9=""),"",AP9-AK9)</f>
        <v/>
      </c>
      <c r="AP9" s="158"/>
      <c r="WUJ9" s="26"/>
      <c r="WUK9" s="26"/>
      <c r="WUL9" s="26"/>
      <c r="WUM9" s="26"/>
      <c r="WUN9" s="26"/>
      <c r="WUO9" s="26"/>
      <c r="WUP9" s="26"/>
      <c r="WUQ9" s="26"/>
      <c r="WUR9" s="26"/>
      <c r="WUS9" s="26"/>
      <c r="WUT9" s="26"/>
      <c r="WUU9" s="26"/>
      <c r="WUV9" s="26"/>
      <c r="WUW9" s="26"/>
      <c r="WUX9" s="26"/>
      <c r="WUY9" s="26"/>
      <c r="WUZ9" s="26"/>
      <c r="WVA9" s="26"/>
      <c r="WVB9" s="26"/>
      <c r="WVC9" s="26"/>
      <c r="WVD9" s="26"/>
      <c r="WVE9" s="26"/>
      <c r="WVF9" s="26"/>
      <c r="WVG9" s="26"/>
      <c r="WVH9" s="26"/>
      <c r="WVI9" s="26"/>
      <c r="WVJ9" s="26"/>
      <c r="WVK9" s="26"/>
      <c r="WVL9" s="26"/>
      <c r="WVM9" s="26"/>
      <c r="WVN9" s="26"/>
      <c r="WVO9" s="26"/>
      <c r="WVP9" s="26"/>
      <c r="WVQ9" s="26"/>
      <c r="WVR9" s="26"/>
      <c r="WVS9" s="26"/>
      <c r="WVT9" s="26"/>
      <c r="WVU9" s="26"/>
      <c r="WVV9" s="26"/>
      <c r="WVW9" s="26"/>
      <c r="WVX9" s="26"/>
      <c r="WVY9" s="26"/>
      <c r="WVZ9" s="26"/>
      <c r="WWA9" s="26"/>
      <c r="WWB9" s="26"/>
      <c r="WWC9" s="26"/>
      <c r="WWD9" s="26"/>
      <c r="WWE9" s="26"/>
      <c r="WWF9" s="26"/>
      <c r="WWG9" s="26"/>
      <c r="WWH9" s="26"/>
      <c r="WWI9" s="26"/>
      <c r="WWJ9" s="26"/>
      <c r="WWK9" s="26"/>
      <c r="WWL9" s="26"/>
      <c r="WWM9" s="26"/>
      <c r="WWN9" s="26"/>
      <c r="WWO9" s="26"/>
      <c r="WWP9" s="26"/>
      <c r="WWQ9" s="26"/>
      <c r="WWR9" s="26"/>
      <c r="WWS9" s="26"/>
      <c r="WWT9" s="26"/>
      <c r="WWU9" s="26"/>
      <c r="WWV9" s="26"/>
      <c r="WWW9" s="26"/>
      <c r="WWX9" s="26"/>
      <c r="WWY9" s="26"/>
      <c r="WWZ9" s="26"/>
      <c r="WXA9" s="26"/>
      <c r="WXB9" s="26"/>
      <c r="WXC9" s="26"/>
      <c r="WXD9" s="26"/>
      <c r="WXE9" s="26"/>
      <c r="WXF9" s="26"/>
      <c r="WXG9" s="26"/>
      <c r="WXH9" s="26"/>
      <c r="WXI9" s="26"/>
      <c r="WXJ9" s="26"/>
      <c r="WXK9" s="26"/>
      <c r="WXL9" s="26"/>
      <c r="WXM9" s="26"/>
      <c r="WXN9" s="26"/>
      <c r="WXO9" s="26"/>
      <c r="WXP9" s="26"/>
      <c r="WXQ9" s="26"/>
      <c r="WXR9" s="26"/>
      <c r="WXS9" s="26"/>
      <c r="WXT9" s="26"/>
      <c r="WXU9" s="26"/>
      <c r="WXV9" s="26"/>
      <c r="WXW9" s="26"/>
      <c r="WXX9" s="26"/>
      <c r="WXY9" s="26"/>
      <c r="WXZ9" s="26"/>
      <c r="WYA9" s="26"/>
      <c r="WYB9" s="26"/>
      <c r="WYC9" s="26"/>
      <c r="WYD9" s="26"/>
      <c r="WYE9" s="26"/>
      <c r="WYF9" s="26"/>
      <c r="WYG9" s="26"/>
      <c r="WYH9" s="26"/>
      <c r="WYI9" s="26"/>
      <c r="WYJ9" s="26"/>
      <c r="WYK9" s="26"/>
      <c r="WYL9" s="26"/>
      <c r="WYM9" s="26"/>
      <c r="WYN9" s="26"/>
      <c r="WYO9" s="26"/>
      <c r="WYP9" s="26"/>
      <c r="WYQ9" s="26"/>
      <c r="WYR9" s="26"/>
      <c r="WYS9" s="26"/>
      <c r="WYT9" s="26"/>
      <c r="WYU9" s="26"/>
      <c r="WYV9" s="26"/>
      <c r="WYW9" s="26"/>
      <c r="WYX9" s="26"/>
      <c r="WYY9" s="26"/>
      <c r="WYZ9" s="26"/>
      <c r="WZA9" s="26"/>
      <c r="WZB9" s="26"/>
      <c r="WZC9" s="26"/>
      <c r="WZD9" s="26"/>
      <c r="WZE9" s="26"/>
      <c r="WZF9" s="26"/>
      <c r="WZG9" s="26"/>
      <c r="WZH9" s="26"/>
      <c r="WZI9" s="26"/>
      <c r="WZJ9" s="26"/>
      <c r="WZK9" s="26"/>
      <c r="WZL9" s="26"/>
      <c r="WZM9" s="26"/>
      <c r="WZN9" s="26"/>
      <c r="WZO9" s="26"/>
      <c r="WZP9" s="26"/>
      <c r="WZQ9" s="26"/>
      <c r="WZR9" s="26"/>
      <c r="WZS9" s="26"/>
      <c r="WZT9" s="26"/>
      <c r="WZU9" s="26"/>
      <c r="WZV9" s="26"/>
      <c r="WZW9" s="26"/>
      <c r="WZX9" s="26"/>
      <c r="WZY9" s="26"/>
      <c r="WZZ9" s="26"/>
      <c r="XAA9" s="26"/>
      <c r="XAB9" s="26"/>
      <c r="XAC9" s="26"/>
      <c r="XAD9" s="26"/>
      <c r="XAE9" s="26"/>
      <c r="XAF9" s="26"/>
      <c r="XAG9" s="26"/>
      <c r="XAH9" s="26"/>
      <c r="XAI9" s="26"/>
      <c r="XAJ9" s="26"/>
      <c r="XAK9" s="26"/>
      <c r="XAL9" s="26"/>
      <c r="XAM9" s="26"/>
      <c r="XAN9" s="26"/>
      <c r="XAO9" s="26"/>
      <c r="XAP9" s="26"/>
      <c r="XAQ9" s="26"/>
      <c r="XAR9" s="26"/>
      <c r="XAS9" s="26"/>
      <c r="XAT9" s="26"/>
      <c r="XAU9" s="26"/>
      <c r="XAV9" s="26"/>
      <c r="XAW9" s="26"/>
      <c r="XAX9" s="26"/>
      <c r="XAY9" s="26"/>
      <c r="XAZ9" s="26"/>
      <c r="XBA9" s="26"/>
      <c r="XBB9" s="26"/>
      <c r="XBC9" s="26"/>
      <c r="XBD9" s="26"/>
      <c r="XBE9" s="26"/>
      <c r="XBF9" s="26"/>
      <c r="XBG9" s="26"/>
      <c r="XBH9" s="26"/>
      <c r="XBI9" s="26"/>
      <c r="XBJ9" s="26"/>
      <c r="XBK9" s="26"/>
      <c r="XBL9" s="26"/>
      <c r="XBM9" s="26"/>
      <c r="XBN9" s="26"/>
      <c r="XBO9" s="26"/>
      <c r="XBP9" s="26"/>
      <c r="XBQ9" s="26"/>
      <c r="XBR9" s="26"/>
      <c r="XBS9" s="26"/>
      <c r="XBT9" s="26"/>
      <c r="XBU9" s="26"/>
      <c r="XBV9" s="26"/>
      <c r="XBW9" s="26"/>
      <c r="XBX9" s="26"/>
      <c r="XBY9" s="26"/>
      <c r="XBZ9" s="26"/>
      <c r="XCA9" s="26"/>
      <c r="XCB9" s="26"/>
      <c r="XCC9" s="26"/>
      <c r="XCD9" s="26"/>
      <c r="XCE9" s="26"/>
      <c r="XCF9" s="26"/>
      <c r="XCG9" s="26"/>
      <c r="XCH9" s="26"/>
      <c r="XCI9" s="26"/>
      <c r="XCJ9" s="26"/>
      <c r="XCK9" s="26"/>
      <c r="XCL9" s="26"/>
      <c r="XCM9" s="26"/>
      <c r="XCN9" s="26"/>
      <c r="XCO9" s="26"/>
      <c r="XCP9" s="26"/>
      <c r="XCQ9" s="26"/>
      <c r="XCR9" s="26"/>
      <c r="XCS9" s="26"/>
      <c r="XCT9" s="26"/>
      <c r="XCU9" s="26"/>
      <c r="XCV9" s="26"/>
      <c r="XCW9" s="26"/>
      <c r="XCX9" s="26"/>
      <c r="XCY9" s="26"/>
      <c r="XCZ9" s="26"/>
      <c r="XDA9" s="26"/>
      <c r="XDB9" s="26"/>
      <c r="XDC9" s="26"/>
      <c r="XDD9" s="26"/>
      <c r="XDE9" s="26"/>
      <c r="XDF9" s="26"/>
      <c r="XDG9" s="26"/>
      <c r="XDH9" s="26"/>
    </row>
    <row r="10" spans="1:42 16104:16336" ht="63" customHeight="1">
      <c r="A10" s="68" t="s">
        <v>214</v>
      </c>
      <c r="B10" s="212" t="s">
        <v>180</v>
      </c>
      <c r="C10" s="158">
        <v>9014</v>
      </c>
      <c r="D10" s="158">
        <f>E10-C10</f>
        <v>11453</v>
      </c>
      <c r="E10" s="158">
        <v>20467</v>
      </c>
      <c r="F10" s="158">
        <f>G10-E10</f>
        <v>16567</v>
      </c>
      <c r="G10" s="158">
        <v>37034</v>
      </c>
      <c r="H10" s="158">
        <f>J10-G10</f>
        <v>12429</v>
      </c>
      <c r="I10" s="158">
        <f>J10-E10</f>
        <v>28996</v>
      </c>
      <c r="J10" s="158">
        <v>49463</v>
      </c>
      <c r="K10" s="158">
        <v>7232</v>
      </c>
      <c r="L10" s="158">
        <f>M10-K10</f>
        <v>10001</v>
      </c>
      <c r="M10" s="158">
        <v>17233</v>
      </c>
      <c r="N10" s="158">
        <f>O10-M10</f>
        <v>7284</v>
      </c>
      <c r="O10" s="158">
        <v>24517</v>
      </c>
      <c r="P10" s="158">
        <f>R10-O10</f>
        <v>14493</v>
      </c>
      <c r="Q10" s="158">
        <f>R10-M10</f>
        <v>21777</v>
      </c>
      <c r="R10" s="158">
        <v>39010</v>
      </c>
      <c r="S10" s="158">
        <v>10591</v>
      </c>
      <c r="T10" s="158">
        <f>U10-S10</f>
        <v>18063</v>
      </c>
      <c r="U10" s="158">
        <v>28654</v>
      </c>
      <c r="V10" s="158">
        <f>W10-U10</f>
        <v>13056</v>
      </c>
      <c r="W10" s="158">
        <v>41710</v>
      </c>
      <c r="X10" s="158">
        <f>Z10-W10</f>
        <v>14773</v>
      </c>
      <c r="Y10" s="158">
        <f>Z10-U10</f>
        <v>27829</v>
      </c>
      <c r="Z10" s="158">
        <v>56483</v>
      </c>
      <c r="AA10" s="158">
        <v>14455</v>
      </c>
      <c r="AB10" s="158">
        <f>AC10-AA10</f>
        <v>12560</v>
      </c>
      <c r="AC10" s="158">
        <v>27015</v>
      </c>
      <c r="AD10" s="158">
        <f>AE10-AC10</f>
        <v>13541</v>
      </c>
      <c r="AE10" s="158">
        <v>40556</v>
      </c>
      <c r="AF10" s="158">
        <f>AH10-AE10</f>
        <v>7575</v>
      </c>
      <c r="AG10" s="158">
        <f>AH10-AC10</f>
        <v>21116</v>
      </c>
      <c r="AH10" s="158">
        <v>48131</v>
      </c>
      <c r="AI10" s="158">
        <v>4976</v>
      </c>
      <c r="AJ10" s="158" t="str">
        <f t="shared" si="4"/>
        <v/>
      </c>
      <c r="AK10" s="158"/>
      <c r="AL10" s="158" t="str">
        <f t="shared" si="5"/>
        <v/>
      </c>
      <c r="AM10" s="158"/>
      <c r="AN10" s="158" t="str">
        <f t="shared" si="6"/>
        <v/>
      </c>
      <c r="AO10" s="158" t="str">
        <f t="shared" si="7"/>
        <v/>
      </c>
      <c r="AP10" s="158"/>
    </row>
    <row r="11" spans="1:42 16104:16336" ht="21" customHeight="1">
      <c r="C11" s="64"/>
      <c r="K11" s="64"/>
    </row>
    <row r="12" spans="1:42 16104:16336" ht="21" customHeight="1">
      <c r="A12" s="26" t="s">
        <v>168</v>
      </c>
      <c r="C12" s="64"/>
      <c r="K12" s="64"/>
    </row>
    <row r="13" spans="1:42 16104:16336" s="43" customFormat="1" ht="36" customHeight="1">
      <c r="A13" s="53"/>
      <c r="B13" s="54"/>
      <c r="C13" s="235" t="s">
        <v>175</v>
      </c>
      <c r="D13" s="230"/>
      <c r="E13" s="230"/>
      <c r="F13" s="230"/>
      <c r="G13" s="230"/>
      <c r="H13" s="230"/>
      <c r="I13" s="230"/>
      <c r="J13" s="234"/>
      <c r="K13" s="235" t="s">
        <v>176</v>
      </c>
      <c r="L13" s="230"/>
      <c r="M13" s="230"/>
      <c r="N13" s="230"/>
      <c r="O13" s="230"/>
      <c r="P13" s="230"/>
      <c r="Q13" s="230"/>
      <c r="R13" s="234"/>
      <c r="S13" s="235" t="s">
        <v>177</v>
      </c>
      <c r="T13" s="230"/>
      <c r="U13" s="230"/>
      <c r="V13" s="230"/>
      <c r="W13" s="230"/>
      <c r="X13" s="230"/>
      <c r="Y13" s="230"/>
      <c r="Z13" s="234"/>
      <c r="AA13" s="232" t="s">
        <v>178</v>
      </c>
      <c r="AB13" s="230"/>
      <c r="AC13" s="230"/>
      <c r="AD13" s="230"/>
      <c r="AE13" s="230"/>
      <c r="AF13" s="230"/>
      <c r="AG13" s="230"/>
      <c r="AH13" s="234"/>
      <c r="AI13" s="244" t="s">
        <v>595</v>
      </c>
      <c r="AJ13" s="230"/>
      <c r="AK13" s="230"/>
      <c r="AL13" s="230"/>
      <c r="AM13" s="230"/>
      <c r="AN13" s="230"/>
      <c r="AO13" s="230"/>
      <c r="AP13" s="231"/>
      <c r="WUJ13" s="26"/>
      <c r="WUK13" s="26"/>
      <c r="WUL13" s="26"/>
      <c r="WUM13" s="26"/>
      <c r="WUN13" s="26"/>
      <c r="WUO13" s="26"/>
      <c r="WUP13" s="26"/>
      <c r="WUQ13" s="26"/>
      <c r="WUR13" s="26"/>
      <c r="WUS13" s="26"/>
      <c r="WUT13" s="26"/>
      <c r="WUU13" s="26"/>
      <c r="WUV13" s="26"/>
      <c r="WUW13" s="26"/>
      <c r="WUX13" s="26"/>
      <c r="WUY13" s="26"/>
      <c r="WUZ13" s="26"/>
      <c r="WVA13" s="26"/>
      <c r="WVB13" s="26"/>
      <c r="WVC13" s="26"/>
      <c r="WVD13" s="26"/>
      <c r="WVE13" s="26"/>
      <c r="WVF13" s="26"/>
      <c r="WVG13" s="26"/>
      <c r="WVH13" s="26"/>
      <c r="WVI13" s="26"/>
      <c r="WVJ13" s="26"/>
      <c r="WVK13" s="26"/>
      <c r="WVL13" s="26"/>
      <c r="WVM13" s="26"/>
      <c r="WVN13" s="26"/>
      <c r="WVO13" s="26"/>
      <c r="WVP13" s="26"/>
      <c r="WVQ13" s="26"/>
      <c r="WVR13" s="26"/>
      <c r="WVS13" s="26"/>
      <c r="WVT13" s="26"/>
      <c r="WVU13" s="26"/>
      <c r="WVV13" s="26"/>
      <c r="WVW13" s="26"/>
      <c r="WVX13" s="26"/>
      <c r="WVY13" s="26"/>
      <c r="WVZ13" s="26"/>
      <c r="WWA13" s="26"/>
      <c r="WWB13" s="26"/>
      <c r="WWC13" s="26"/>
      <c r="WWD13" s="26"/>
      <c r="WWE13" s="26"/>
      <c r="WWF13" s="26"/>
      <c r="WWG13" s="26"/>
      <c r="WWH13" s="26"/>
      <c r="WWI13" s="26"/>
      <c r="WWJ13" s="26"/>
      <c r="WWK13" s="26"/>
      <c r="WWL13" s="26"/>
      <c r="WWM13" s="26"/>
      <c r="WWN13" s="26"/>
      <c r="WWO13" s="26"/>
      <c r="WWP13" s="26"/>
      <c r="WWQ13" s="26"/>
      <c r="WWR13" s="26"/>
      <c r="WWS13" s="26"/>
      <c r="WWT13" s="26"/>
      <c r="WWU13" s="26"/>
      <c r="WWV13" s="26"/>
      <c r="WWW13" s="26"/>
      <c r="WWX13" s="26"/>
      <c r="WWY13" s="26"/>
      <c r="WWZ13" s="26"/>
      <c r="WXA13" s="26"/>
      <c r="WXB13" s="26"/>
      <c r="WXC13" s="26"/>
      <c r="WXD13" s="26"/>
      <c r="WXE13" s="26"/>
      <c r="WXF13" s="26"/>
      <c r="WXG13" s="26"/>
      <c r="WXH13" s="26"/>
      <c r="WXI13" s="26"/>
      <c r="WXJ13" s="26"/>
      <c r="WXK13" s="26"/>
      <c r="WXL13" s="26"/>
      <c r="WXM13" s="26"/>
      <c r="WXN13" s="26"/>
      <c r="WXO13" s="26"/>
      <c r="WXP13" s="26"/>
      <c r="WXQ13" s="26"/>
      <c r="WXR13" s="26"/>
      <c r="WXS13" s="26"/>
      <c r="WXT13" s="26"/>
      <c r="WXU13" s="26"/>
      <c r="WXV13" s="26"/>
      <c r="WXW13" s="26"/>
      <c r="WXX13" s="26"/>
      <c r="WXY13" s="26"/>
      <c r="WXZ13" s="26"/>
      <c r="WYA13" s="26"/>
      <c r="WYB13" s="26"/>
      <c r="WYC13" s="26"/>
      <c r="WYD13" s="26"/>
      <c r="WYE13" s="26"/>
      <c r="WYF13" s="26"/>
      <c r="WYG13" s="26"/>
      <c r="WYH13" s="26"/>
      <c r="WYI13" s="26"/>
      <c r="WYJ13" s="26"/>
      <c r="WYK13" s="26"/>
      <c r="WYL13" s="26"/>
      <c r="WYM13" s="26"/>
      <c r="WYN13" s="26"/>
      <c r="WYO13" s="26"/>
      <c r="WYP13" s="26"/>
      <c r="WYQ13" s="26"/>
      <c r="WYR13" s="26"/>
      <c r="WYS13" s="26"/>
      <c r="WYT13" s="26"/>
      <c r="WYU13" s="26"/>
      <c r="WYV13" s="26"/>
      <c r="WYW13" s="26"/>
      <c r="WYX13" s="26"/>
      <c r="WYY13" s="26"/>
      <c r="WYZ13" s="26"/>
      <c r="WZA13" s="26"/>
      <c r="WZB13" s="26"/>
      <c r="WZC13" s="26"/>
      <c r="WZD13" s="26"/>
      <c r="WZE13" s="26"/>
      <c r="WZF13" s="26"/>
      <c r="WZG13" s="26"/>
      <c r="WZH13" s="26"/>
      <c r="WZI13" s="26"/>
      <c r="WZJ13" s="26"/>
      <c r="WZK13" s="26"/>
      <c r="WZL13" s="26"/>
      <c r="WZM13" s="26"/>
      <c r="WZN13" s="26"/>
      <c r="WZO13" s="26"/>
      <c r="WZP13" s="26"/>
      <c r="WZQ13" s="26"/>
      <c r="WZR13" s="26"/>
      <c r="WZS13" s="26"/>
      <c r="WZT13" s="26"/>
      <c r="WZU13" s="26"/>
      <c r="WZV13" s="26"/>
      <c r="WZW13" s="26"/>
      <c r="WZX13" s="26"/>
      <c r="WZY13" s="26"/>
      <c r="WZZ13" s="26"/>
      <c r="XAA13" s="26"/>
      <c r="XAB13" s="26"/>
      <c r="XAC13" s="26"/>
      <c r="XAD13" s="26"/>
      <c r="XAE13" s="26"/>
      <c r="XAF13" s="26"/>
      <c r="XAG13" s="26"/>
      <c r="XAH13" s="26"/>
      <c r="XAI13" s="26"/>
      <c r="XAJ13" s="26"/>
      <c r="XAK13" s="26"/>
      <c r="XAL13" s="26"/>
      <c r="XAM13" s="26"/>
      <c r="XAN13" s="26"/>
      <c r="XAO13" s="26"/>
      <c r="XAP13" s="26"/>
      <c r="XAQ13" s="26"/>
      <c r="XAR13" s="26"/>
      <c r="XAS13" s="26"/>
      <c r="XAT13" s="26"/>
      <c r="XAU13" s="26"/>
      <c r="XAV13" s="26"/>
      <c r="XAW13" s="26"/>
      <c r="XAX13" s="26"/>
      <c r="XAY13" s="26"/>
      <c r="XAZ13" s="26"/>
      <c r="XBA13" s="26"/>
      <c r="XBB13" s="26"/>
      <c r="XBC13" s="26"/>
      <c r="XBD13" s="26"/>
      <c r="XBE13" s="26"/>
      <c r="XBF13" s="26"/>
      <c r="XBG13" s="26"/>
      <c r="XBH13" s="26"/>
      <c r="XBI13" s="26"/>
      <c r="XBJ13" s="26"/>
      <c r="XBK13" s="26"/>
      <c r="XBL13" s="26"/>
      <c r="XBM13" s="26"/>
      <c r="XBN13" s="26"/>
      <c r="XBO13" s="26"/>
      <c r="XBP13" s="26"/>
      <c r="XBQ13" s="26"/>
      <c r="XBR13" s="26"/>
      <c r="XBS13" s="26"/>
      <c r="XBT13" s="26"/>
      <c r="XBU13" s="26"/>
      <c r="XBV13" s="26"/>
      <c r="XBW13" s="26"/>
      <c r="XBX13" s="26"/>
      <c r="XBY13" s="26"/>
      <c r="XBZ13" s="26"/>
      <c r="XCA13" s="26"/>
      <c r="XCB13" s="26"/>
      <c r="XCC13" s="26"/>
      <c r="XCD13" s="26"/>
      <c r="XCE13" s="26"/>
      <c r="XCF13" s="26"/>
      <c r="XCG13" s="26"/>
      <c r="XCH13" s="26"/>
      <c r="XCI13" s="26"/>
      <c r="XCJ13" s="26"/>
      <c r="XCK13" s="26"/>
      <c r="XCL13" s="26"/>
      <c r="XCM13" s="26"/>
      <c r="XCN13" s="26"/>
      <c r="XCO13" s="26"/>
      <c r="XCP13" s="26"/>
      <c r="XCQ13" s="26"/>
      <c r="XCR13" s="26"/>
      <c r="XCS13" s="26"/>
      <c r="XCT13" s="26"/>
      <c r="XCU13" s="26"/>
      <c r="XCV13" s="26"/>
      <c r="XCW13" s="26"/>
      <c r="XCX13" s="26"/>
      <c r="XCY13" s="26"/>
      <c r="XCZ13" s="26"/>
      <c r="XDA13" s="26"/>
      <c r="XDB13" s="26"/>
      <c r="XDC13" s="26"/>
      <c r="XDD13" s="26"/>
      <c r="XDE13" s="26"/>
      <c r="XDF13" s="26"/>
      <c r="XDG13" s="26"/>
      <c r="XDH13" s="26"/>
    </row>
    <row r="14" spans="1:42 16104:16336" s="38" customFormat="1" ht="36" customHeight="1">
      <c r="A14" s="55"/>
      <c r="B14" s="56"/>
      <c r="C14" s="36" t="s">
        <v>143</v>
      </c>
      <c r="D14" s="36" t="s">
        <v>144</v>
      </c>
      <c r="E14" s="36" t="s">
        <v>145</v>
      </c>
      <c r="F14" s="36" t="s">
        <v>146</v>
      </c>
      <c r="G14" s="36" t="s">
        <v>147</v>
      </c>
      <c r="H14" s="36" t="s">
        <v>148</v>
      </c>
      <c r="I14" s="36" t="s">
        <v>149</v>
      </c>
      <c r="J14" s="36" t="s">
        <v>150</v>
      </c>
      <c r="K14" s="36" t="s">
        <v>143</v>
      </c>
      <c r="L14" s="36" t="s">
        <v>144</v>
      </c>
      <c r="M14" s="36" t="s">
        <v>145</v>
      </c>
      <c r="N14" s="36" t="s">
        <v>146</v>
      </c>
      <c r="O14" s="36" t="s">
        <v>147</v>
      </c>
      <c r="P14" s="36" t="s">
        <v>148</v>
      </c>
      <c r="Q14" s="36" t="s">
        <v>149</v>
      </c>
      <c r="R14" s="36" t="s">
        <v>150</v>
      </c>
      <c r="S14" s="36" t="s">
        <v>143</v>
      </c>
      <c r="T14" s="36" t="s">
        <v>144</v>
      </c>
      <c r="U14" s="36" t="s">
        <v>145</v>
      </c>
      <c r="V14" s="36" t="s">
        <v>146</v>
      </c>
      <c r="W14" s="36" t="s">
        <v>147</v>
      </c>
      <c r="X14" s="57" t="s">
        <v>148</v>
      </c>
      <c r="Y14" s="36" t="s">
        <v>149</v>
      </c>
      <c r="Z14" s="36" t="s">
        <v>150</v>
      </c>
      <c r="AA14" s="36" t="s">
        <v>143</v>
      </c>
      <c r="AB14" s="36" t="s">
        <v>144</v>
      </c>
      <c r="AC14" s="36" t="s">
        <v>145</v>
      </c>
      <c r="AD14" s="36" t="s">
        <v>146</v>
      </c>
      <c r="AE14" s="36" t="s">
        <v>147</v>
      </c>
      <c r="AF14" s="36" t="s">
        <v>148</v>
      </c>
      <c r="AG14" s="36" t="s">
        <v>149</v>
      </c>
      <c r="AH14" s="36" t="s">
        <v>150</v>
      </c>
      <c r="AI14" s="199" t="s">
        <v>143</v>
      </c>
      <c r="AJ14" s="36" t="s">
        <v>144</v>
      </c>
      <c r="AK14" s="36" t="s">
        <v>145</v>
      </c>
      <c r="AL14" s="36" t="s">
        <v>146</v>
      </c>
      <c r="AM14" s="36" t="s">
        <v>147</v>
      </c>
      <c r="AN14" s="36" t="s">
        <v>148</v>
      </c>
      <c r="AO14" s="36" t="s">
        <v>149</v>
      </c>
      <c r="AP14" s="37" t="s">
        <v>150</v>
      </c>
      <c r="WUJ14" s="26"/>
      <c r="WUK14" s="26"/>
      <c r="WUL14" s="26"/>
      <c r="WUM14" s="26"/>
      <c r="WUN14" s="26"/>
      <c r="WUO14" s="26"/>
      <c r="WUP14" s="26"/>
      <c r="WUQ14" s="26"/>
      <c r="WUR14" s="26"/>
      <c r="WUS14" s="26"/>
      <c r="WUT14" s="26"/>
      <c r="WUU14" s="26"/>
      <c r="WUV14" s="26"/>
      <c r="WUW14" s="26"/>
      <c r="WUX14" s="26"/>
      <c r="WUY14" s="26"/>
      <c r="WUZ14" s="26"/>
      <c r="WVA14" s="26"/>
      <c r="WVB14" s="26"/>
      <c r="WVC14" s="26"/>
      <c r="WVD14" s="26"/>
      <c r="WVE14" s="26"/>
      <c r="WVF14" s="26"/>
      <c r="WVG14" s="26"/>
      <c r="WVH14" s="26"/>
      <c r="WVI14" s="26"/>
      <c r="WVJ14" s="26"/>
      <c r="WVK14" s="26"/>
      <c r="WVL14" s="26"/>
      <c r="WVM14" s="26"/>
      <c r="WVN14" s="26"/>
      <c r="WVO14" s="26"/>
      <c r="WVP14" s="26"/>
      <c r="WVQ14" s="26"/>
      <c r="WVR14" s="26"/>
      <c r="WVS14" s="26"/>
      <c r="WVT14" s="26"/>
      <c r="WVU14" s="26"/>
      <c r="WVV14" s="26"/>
      <c r="WVW14" s="26"/>
      <c r="WVX14" s="26"/>
      <c r="WVY14" s="26"/>
      <c r="WVZ14" s="26"/>
      <c r="WWA14" s="26"/>
      <c r="WWB14" s="26"/>
      <c r="WWC14" s="26"/>
      <c r="WWD14" s="26"/>
      <c r="WWE14" s="26"/>
      <c r="WWF14" s="26"/>
      <c r="WWG14" s="26"/>
      <c r="WWH14" s="26"/>
      <c r="WWI14" s="26"/>
      <c r="WWJ14" s="26"/>
      <c r="WWK14" s="26"/>
      <c r="WWL14" s="26"/>
      <c r="WWM14" s="26"/>
      <c r="WWN14" s="26"/>
      <c r="WWO14" s="26"/>
      <c r="WWP14" s="26"/>
      <c r="WWQ14" s="26"/>
      <c r="WWR14" s="26"/>
      <c r="WWS14" s="26"/>
      <c r="WWT14" s="26"/>
      <c r="WWU14" s="26"/>
      <c r="WWV14" s="26"/>
      <c r="WWW14" s="26"/>
      <c r="WWX14" s="26"/>
      <c r="WWY14" s="26"/>
      <c r="WWZ14" s="26"/>
      <c r="WXA14" s="26"/>
      <c r="WXB14" s="26"/>
      <c r="WXC14" s="26"/>
      <c r="WXD14" s="26"/>
      <c r="WXE14" s="26"/>
      <c r="WXF14" s="26"/>
      <c r="WXG14" s="26"/>
      <c r="WXH14" s="26"/>
      <c r="WXI14" s="26"/>
      <c r="WXJ14" s="26"/>
      <c r="WXK14" s="26"/>
      <c r="WXL14" s="26"/>
      <c r="WXM14" s="26"/>
      <c r="WXN14" s="26"/>
      <c r="WXO14" s="26"/>
      <c r="WXP14" s="26"/>
      <c r="WXQ14" s="26"/>
      <c r="WXR14" s="26"/>
      <c r="WXS14" s="26"/>
      <c r="WXT14" s="26"/>
      <c r="WXU14" s="26"/>
      <c r="WXV14" s="26"/>
      <c r="WXW14" s="26"/>
      <c r="WXX14" s="26"/>
      <c r="WXY14" s="26"/>
      <c r="WXZ14" s="26"/>
      <c r="WYA14" s="26"/>
      <c r="WYB14" s="26"/>
      <c r="WYC14" s="26"/>
      <c r="WYD14" s="26"/>
      <c r="WYE14" s="26"/>
      <c r="WYF14" s="26"/>
      <c r="WYG14" s="26"/>
      <c r="WYH14" s="26"/>
      <c r="WYI14" s="26"/>
      <c r="WYJ14" s="26"/>
      <c r="WYK14" s="26"/>
      <c r="WYL14" s="26"/>
      <c r="WYM14" s="26"/>
      <c r="WYN14" s="26"/>
      <c r="WYO14" s="26"/>
      <c r="WYP14" s="26"/>
      <c r="WYQ14" s="26"/>
      <c r="WYR14" s="26"/>
      <c r="WYS14" s="26"/>
      <c r="WYT14" s="26"/>
      <c r="WYU14" s="26"/>
      <c r="WYV14" s="26"/>
      <c r="WYW14" s="26"/>
      <c r="WYX14" s="26"/>
      <c r="WYY14" s="26"/>
      <c r="WYZ14" s="26"/>
      <c r="WZA14" s="26"/>
      <c r="WZB14" s="26"/>
      <c r="WZC14" s="26"/>
      <c r="WZD14" s="26"/>
      <c r="WZE14" s="26"/>
      <c r="WZF14" s="26"/>
      <c r="WZG14" s="26"/>
      <c r="WZH14" s="26"/>
      <c r="WZI14" s="26"/>
      <c r="WZJ14" s="26"/>
      <c r="WZK14" s="26"/>
      <c r="WZL14" s="26"/>
      <c r="WZM14" s="26"/>
      <c r="WZN14" s="26"/>
      <c r="WZO14" s="26"/>
      <c r="WZP14" s="26"/>
      <c r="WZQ14" s="26"/>
      <c r="WZR14" s="26"/>
      <c r="WZS14" s="26"/>
      <c r="WZT14" s="26"/>
      <c r="WZU14" s="26"/>
      <c r="WZV14" s="26"/>
      <c r="WZW14" s="26"/>
      <c r="WZX14" s="26"/>
      <c r="WZY14" s="26"/>
      <c r="WZZ14" s="26"/>
      <c r="XAA14" s="26"/>
      <c r="XAB14" s="26"/>
      <c r="XAC14" s="26"/>
      <c r="XAD14" s="26"/>
      <c r="XAE14" s="26"/>
      <c r="XAF14" s="26"/>
      <c r="XAG14" s="26"/>
      <c r="XAH14" s="26"/>
      <c r="XAI14" s="26"/>
      <c r="XAJ14" s="26"/>
      <c r="XAK14" s="26"/>
      <c r="XAL14" s="26"/>
      <c r="XAM14" s="26"/>
      <c r="XAN14" s="26"/>
      <c r="XAO14" s="26"/>
      <c r="XAP14" s="26"/>
      <c r="XAQ14" s="26"/>
      <c r="XAR14" s="26"/>
      <c r="XAS14" s="26"/>
      <c r="XAT14" s="26"/>
      <c r="XAU14" s="26"/>
      <c r="XAV14" s="26"/>
      <c r="XAW14" s="26"/>
      <c r="XAX14" s="26"/>
      <c r="XAY14" s="26"/>
      <c r="XAZ14" s="26"/>
      <c r="XBA14" s="26"/>
      <c r="XBB14" s="26"/>
      <c r="XBC14" s="26"/>
      <c r="XBD14" s="26"/>
      <c r="XBE14" s="26"/>
      <c r="XBF14" s="26"/>
      <c r="XBG14" s="26"/>
      <c r="XBH14" s="26"/>
      <c r="XBI14" s="26"/>
      <c r="XBJ14" s="26"/>
      <c r="XBK14" s="26"/>
      <c r="XBL14" s="26"/>
      <c r="XBM14" s="26"/>
      <c r="XBN14" s="26"/>
      <c r="XBO14" s="26"/>
      <c r="XBP14" s="26"/>
      <c r="XBQ14" s="26"/>
      <c r="XBR14" s="26"/>
      <c r="XBS14" s="26"/>
      <c r="XBT14" s="26"/>
      <c r="XBU14" s="26"/>
      <c r="XBV14" s="26"/>
      <c r="XBW14" s="26"/>
      <c r="XBX14" s="26"/>
      <c r="XBY14" s="26"/>
      <c r="XBZ14" s="26"/>
      <c r="XCA14" s="26"/>
      <c r="XCB14" s="26"/>
      <c r="XCC14" s="26"/>
      <c r="XCD14" s="26"/>
      <c r="XCE14" s="26"/>
      <c r="XCF14" s="26"/>
      <c r="XCG14" s="26"/>
      <c r="XCH14" s="26"/>
      <c r="XCI14" s="26"/>
      <c r="XCJ14" s="26"/>
      <c r="XCK14" s="26"/>
      <c r="XCL14" s="26"/>
      <c r="XCM14" s="26"/>
      <c r="XCN14" s="26"/>
      <c r="XCO14" s="26"/>
      <c r="XCP14" s="26"/>
      <c r="XCQ14" s="26"/>
      <c r="XCR14" s="26"/>
      <c r="XCS14" s="26"/>
      <c r="XCT14" s="26"/>
      <c r="XCU14" s="26"/>
      <c r="XCV14" s="26"/>
      <c r="XCW14" s="26"/>
      <c r="XCX14" s="26"/>
      <c r="XCY14" s="26"/>
      <c r="XCZ14" s="26"/>
      <c r="XDA14" s="26"/>
      <c r="XDB14" s="26"/>
      <c r="XDC14" s="26"/>
      <c r="XDD14" s="26"/>
      <c r="XDE14" s="26"/>
      <c r="XDF14" s="26"/>
      <c r="XDG14" s="26"/>
      <c r="XDH14" s="26"/>
    </row>
    <row r="15" spans="1:42 16104:16336" ht="63" customHeight="1">
      <c r="A15" s="68" t="s">
        <v>210</v>
      </c>
      <c r="B15" s="68" t="s">
        <v>180</v>
      </c>
      <c r="C15" s="160" t="str">
        <f>IFERROR(IF(OR(C6="",#REF!=""),"",C6/#REF!-1),"")</f>
        <v/>
      </c>
      <c r="D15" s="160" t="str">
        <f>IFERROR(IF(OR(D6="",#REF!=""),"",D6/#REF!-1),"")</f>
        <v/>
      </c>
      <c r="E15" s="160" t="str">
        <f>IFERROR(IF(OR(E6="",#REF!=""),"",E6/#REF!-1),"")</f>
        <v/>
      </c>
      <c r="F15" s="160" t="str">
        <f>IFERROR(IF(OR(F6="",#REF!=""),"",F6/#REF!-1),"")</f>
        <v/>
      </c>
      <c r="G15" s="160" t="str">
        <f>IFERROR(IF(OR(G6="",#REF!=""),"",G6/#REF!-1),"")</f>
        <v/>
      </c>
      <c r="H15" s="160" t="str">
        <f>IFERROR(IF(OR(H6="",#REF!=""),"",H6/#REF!-1),"")</f>
        <v/>
      </c>
      <c r="I15" s="160" t="str">
        <f>IFERROR(IF(OR(I6="",#REF!=""),"",I6/#REF!-1),"")</f>
        <v/>
      </c>
      <c r="J15" s="160" t="str">
        <f>IFERROR(IF(OR(J6="",#REF!=""),"",J6/#REF!-1),"")</f>
        <v/>
      </c>
      <c r="K15" s="160">
        <f t="shared" ref="K15:Z15" si="8">IFERROR(IF(OR(K6="",C6=""),"",K6/C6-1),"")</f>
        <v>-0.16126543209876543</v>
      </c>
      <c r="L15" s="160">
        <f t="shared" si="8"/>
        <v>-0.11111111111111116</v>
      </c>
      <c r="M15" s="160">
        <f t="shared" si="8"/>
        <v>-0.14011601963409193</v>
      </c>
      <c r="N15" s="160">
        <f t="shared" si="8"/>
        <v>-0.30924855491329484</v>
      </c>
      <c r="O15" s="160">
        <f t="shared" si="8"/>
        <v>-0.20468965517241378</v>
      </c>
      <c r="P15" s="160">
        <f t="shared" si="8"/>
        <v>0.87462908011869445</v>
      </c>
      <c r="Q15" s="160">
        <f t="shared" si="8"/>
        <v>0.27489019033674955</v>
      </c>
      <c r="R15" s="160">
        <f t="shared" si="8"/>
        <v>8.7874522421073742E-2</v>
      </c>
      <c r="S15" s="160">
        <f t="shared" si="8"/>
        <v>1.5639374425022945E-2</v>
      </c>
      <c r="T15" s="160">
        <f t="shared" si="8"/>
        <v>-1.9047619047619091E-2</v>
      </c>
      <c r="U15" s="160">
        <f t="shared" si="8"/>
        <v>5.1894135962626819E-4</v>
      </c>
      <c r="V15" s="160">
        <f t="shared" si="8"/>
        <v>-0.17782426778242677</v>
      </c>
      <c r="W15" s="160">
        <f t="shared" si="8"/>
        <v>-5.8619493583073168E-2</v>
      </c>
      <c r="X15" s="160">
        <f t="shared" si="8"/>
        <v>-0.4166996438464583</v>
      </c>
      <c r="Y15" s="160">
        <f t="shared" si="8"/>
        <v>-0.35113407981625033</v>
      </c>
      <c r="Z15" s="160">
        <f t="shared" si="8"/>
        <v>-0.22587800369685762</v>
      </c>
      <c r="AA15" s="160">
        <f t="shared" ref="AA15:AH16" si="9">IF(S6=0,"",AA6/S6-1)</f>
        <v>0.37952898550724634</v>
      </c>
      <c r="AB15" s="160">
        <f t="shared" si="9"/>
        <v>1.987864077669903</v>
      </c>
      <c r="AC15" s="160">
        <f t="shared" si="9"/>
        <v>1.0669087136929463</v>
      </c>
      <c r="AD15" s="160">
        <f t="shared" si="9"/>
        <v>0.58778625954198471</v>
      </c>
      <c r="AE15" s="160">
        <f t="shared" si="9"/>
        <v>0.92815033161385418</v>
      </c>
      <c r="AF15" s="160">
        <f t="shared" si="9"/>
        <v>9.9728629579375783E-2</v>
      </c>
      <c r="AG15" s="160">
        <f t="shared" si="9"/>
        <v>0.26946902654867255</v>
      </c>
      <c r="AH15" s="160">
        <f t="shared" si="9"/>
        <v>0.63658070678127987</v>
      </c>
      <c r="AI15" s="160">
        <f t="shared" ref="AI15:AP19" si="10">IFERROR(IF(OR(AI6="",AA6=""),"",AI6/AA6-1),"")</f>
        <v>-8.6671043992120778E-2</v>
      </c>
      <c r="AJ15" s="160" t="str">
        <f t="shared" si="10"/>
        <v/>
      </c>
      <c r="AK15" s="160" t="str">
        <f t="shared" si="10"/>
        <v/>
      </c>
      <c r="AL15" s="160" t="str">
        <f t="shared" si="10"/>
        <v/>
      </c>
      <c r="AM15" s="160" t="str">
        <f t="shared" si="10"/>
        <v/>
      </c>
      <c r="AN15" s="160" t="str">
        <f t="shared" si="10"/>
        <v/>
      </c>
      <c r="AO15" s="160" t="str">
        <f t="shared" si="10"/>
        <v/>
      </c>
      <c r="AP15" s="160" t="str">
        <f t="shared" si="10"/>
        <v/>
      </c>
    </row>
    <row r="16" spans="1:42 16104:16336" s="66" customFormat="1" ht="63" customHeight="1">
      <c r="A16" s="68" t="s">
        <v>211</v>
      </c>
      <c r="B16" s="68" t="s">
        <v>180</v>
      </c>
      <c r="C16" s="160" t="str">
        <f>IFERROR(IF(OR(C7="",#REF!=""),"",C7/#REF!-1),"")</f>
        <v/>
      </c>
      <c r="D16" s="160" t="str">
        <f>IFERROR(IF(OR(D7="",#REF!=""),"",D7/#REF!-1),"")</f>
        <v/>
      </c>
      <c r="E16" s="160" t="str">
        <f>IFERROR(IF(OR(E7="",#REF!=""),"",E7/#REF!-1),"")</f>
        <v/>
      </c>
      <c r="F16" s="160" t="str">
        <f>IFERROR(IF(OR(F7="",#REF!=""),"",F7/#REF!-1),"")</f>
        <v/>
      </c>
      <c r="G16" s="160" t="str">
        <f>IFERROR(IF(OR(G7="",#REF!=""),"",G7/#REF!-1),"")</f>
        <v/>
      </c>
      <c r="H16" s="160" t="str">
        <f>IFERROR(IF(OR(H7="",#REF!=""),"",H7/#REF!-1),"")</f>
        <v/>
      </c>
      <c r="I16" s="160" t="str">
        <f>IFERROR(IF(OR(I7="",#REF!=""),"",I7/#REF!-1),"")</f>
        <v/>
      </c>
      <c r="J16" s="160" t="str">
        <f>IFERROR(IF(OR(J7="",#REF!=""),"",J7/#REF!-1),"")</f>
        <v/>
      </c>
      <c r="K16" s="160">
        <f t="shared" ref="K16:Z16" si="11">IF(C7=0,"",K7/C7-1)</f>
        <v>0.10176991150442483</v>
      </c>
      <c r="L16" s="160">
        <f t="shared" si="11"/>
        <v>-0.7142857142857143</v>
      </c>
      <c r="M16" s="160">
        <f t="shared" si="11"/>
        <v>-0.57797487065779751</v>
      </c>
      <c r="N16" s="160">
        <f t="shared" si="11"/>
        <v>7.8343592613318469E-2</v>
      </c>
      <c r="O16" s="160">
        <f t="shared" si="11"/>
        <v>-0.2044585987261146</v>
      </c>
      <c r="P16" s="160">
        <f t="shared" si="11"/>
        <v>-0.49920382165605093</v>
      </c>
      <c r="Q16" s="160">
        <f t="shared" si="11"/>
        <v>-0.16003943476832072</v>
      </c>
      <c r="R16" s="160">
        <f t="shared" si="11"/>
        <v>-0.28867151956323933</v>
      </c>
      <c r="S16" s="160">
        <f t="shared" si="11"/>
        <v>0.68273092369477917</v>
      </c>
      <c r="T16" s="160">
        <f t="shared" si="11"/>
        <v>0.15527950310559002</v>
      </c>
      <c r="U16" s="160">
        <f t="shared" si="11"/>
        <v>0.38528896672504387</v>
      </c>
      <c r="V16" s="160">
        <f t="shared" si="11"/>
        <v>0.13233004670472237</v>
      </c>
      <c r="W16" s="160">
        <f t="shared" si="11"/>
        <v>0.19015212169735785</v>
      </c>
      <c r="X16" s="160">
        <f t="shared" si="11"/>
        <v>0.82670906200317962</v>
      </c>
      <c r="Y16" s="160">
        <f t="shared" si="11"/>
        <v>0.30320813771518007</v>
      </c>
      <c r="Z16" s="160">
        <f t="shared" si="11"/>
        <v>0.31819635433322668</v>
      </c>
      <c r="AA16" s="160">
        <f t="shared" si="9"/>
        <v>-0.10978520286396176</v>
      </c>
      <c r="AB16" s="160">
        <f t="shared" si="9"/>
        <v>3.870967741935484</v>
      </c>
      <c r="AC16" s="160">
        <f t="shared" si="9"/>
        <v>1.7623261694058154</v>
      </c>
      <c r="AD16" s="160">
        <f t="shared" si="9"/>
        <v>-0.43767186067827679</v>
      </c>
      <c r="AE16" s="160">
        <f t="shared" si="9"/>
        <v>0.14766229397914565</v>
      </c>
      <c r="AF16" s="160">
        <f t="shared" si="9"/>
        <v>-0.11749347258485643</v>
      </c>
      <c r="AG16" s="160">
        <f t="shared" si="9"/>
        <v>-0.32722906034223953</v>
      </c>
      <c r="AH16" s="160">
        <f t="shared" si="9"/>
        <v>7.3750606501698179E-2</v>
      </c>
      <c r="AI16" s="160">
        <f t="shared" si="10"/>
        <v>0.87399463806970501</v>
      </c>
      <c r="AJ16" s="160" t="str">
        <f t="shared" si="10"/>
        <v/>
      </c>
      <c r="AK16" s="160" t="str">
        <f t="shared" si="10"/>
        <v/>
      </c>
      <c r="AL16" s="160" t="str">
        <f t="shared" si="10"/>
        <v/>
      </c>
      <c r="AM16" s="160" t="str">
        <f t="shared" si="10"/>
        <v/>
      </c>
      <c r="AN16" s="160" t="str">
        <f t="shared" si="10"/>
        <v/>
      </c>
      <c r="AO16" s="160" t="str">
        <f t="shared" si="10"/>
        <v/>
      </c>
      <c r="AP16" s="160" t="str">
        <f t="shared" si="10"/>
        <v/>
      </c>
      <c r="WUJ16" s="26"/>
      <c r="WUK16" s="26"/>
      <c r="WUL16" s="26"/>
      <c r="WUM16" s="26"/>
      <c r="WUN16" s="26"/>
      <c r="WUO16" s="26"/>
      <c r="WUP16" s="26"/>
      <c r="WUQ16" s="26"/>
      <c r="WUR16" s="26"/>
      <c r="WUS16" s="26"/>
      <c r="WUT16" s="26"/>
      <c r="WUU16" s="26"/>
      <c r="WUV16" s="26"/>
      <c r="WUW16" s="26"/>
      <c r="WUX16" s="26"/>
      <c r="WUY16" s="26"/>
      <c r="WUZ16" s="26"/>
      <c r="WVA16" s="26"/>
      <c r="WVB16" s="26"/>
      <c r="WVC16" s="26"/>
      <c r="WVD16" s="26"/>
      <c r="WVE16" s="26"/>
      <c r="WVF16" s="26"/>
      <c r="WVG16" s="26"/>
      <c r="WVH16" s="26"/>
      <c r="WVI16" s="26"/>
      <c r="WVJ16" s="26"/>
      <c r="WVK16" s="26"/>
      <c r="WVL16" s="26"/>
      <c r="WVM16" s="26"/>
      <c r="WVN16" s="26"/>
      <c r="WVO16" s="26"/>
      <c r="WVP16" s="26"/>
      <c r="WVQ16" s="26"/>
      <c r="WVR16" s="26"/>
      <c r="WVS16" s="26"/>
      <c r="WVT16" s="26"/>
      <c r="WVU16" s="26"/>
      <c r="WVV16" s="26"/>
      <c r="WVW16" s="26"/>
      <c r="WVX16" s="26"/>
      <c r="WVY16" s="26"/>
      <c r="WVZ16" s="26"/>
      <c r="WWA16" s="26"/>
      <c r="WWB16" s="26"/>
      <c r="WWC16" s="26"/>
      <c r="WWD16" s="26"/>
      <c r="WWE16" s="26"/>
      <c r="WWF16" s="26"/>
      <c r="WWG16" s="26"/>
      <c r="WWH16" s="26"/>
      <c r="WWI16" s="26"/>
      <c r="WWJ16" s="26"/>
      <c r="WWK16" s="26"/>
      <c r="WWL16" s="26"/>
      <c r="WWM16" s="26"/>
      <c r="WWN16" s="26"/>
      <c r="WWO16" s="26"/>
      <c r="WWP16" s="26"/>
      <c r="WWQ16" s="26"/>
      <c r="WWR16" s="26"/>
      <c r="WWS16" s="26"/>
      <c r="WWT16" s="26"/>
      <c r="WWU16" s="26"/>
      <c r="WWV16" s="26"/>
      <c r="WWW16" s="26"/>
      <c r="WWX16" s="26"/>
      <c r="WWY16" s="26"/>
      <c r="WWZ16" s="26"/>
      <c r="WXA16" s="26"/>
      <c r="WXB16" s="26"/>
      <c r="WXC16" s="26"/>
      <c r="WXD16" s="26"/>
      <c r="WXE16" s="26"/>
      <c r="WXF16" s="26"/>
      <c r="WXG16" s="26"/>
      <c r="WXH16" s="26"/>
      <c r="WXI16" s="26"/>
      <c r="WXJ16" s="26"/>
      <c r="WXK16" s="26"/>
      <c r="WXL16" s="26"/>
      <c r="WXM16" s="26"/>
      <c r="WXN16" s="26"/>
      <c r="WXO16" s="26"/>
      <c r="WXP16" s="26"/>
      <c r="WXQ16" s="26"/>
      <c r="WXR16" s="26"/>
      <c r="WXS16" s="26"/>
      <c r="WXT16" s="26"/>
      <c r="WXU16" s="26"/>
      <c r="WXV16" s="26"/>
      <c r="WXW16" s="26"/>
      <c r="WXX16" s="26"/>
      <c r="WXY16" s="26"/>
      <c r="WXZ16" s="26"/>
      <c r="WYA16" s="26"/>
      <c r="WYB16" s="26"/>
      <c r="WYC16" s="26"/>
      <c r="WYD16" s="26"/>
      <c r="WYE16" s="26"/>
      <c r="WYF16" s="26"/>
      <c r="WYG16" s="26"/>
      <c r="WYH16" s="26"/>
      <c r="WYI16" s="26"/>
      <c r="WYJ16" s="26"/>
      <c r="WYK16" s="26"/>
      <c r="WYL16" s="26"/>
      <c r="WYM16" s="26"/>
      <c r="WYN16" s="26"/>
      <c r="WYO16" s="26"/>
      <c r="WYP16" s="26"/>
      <c r="WYQ16" s="26"/>
      <c r="WYR16" s="26"/>
      <c r="WYS16" s="26"/>
      <c r="WYT16" s="26"/>
      <c r="WYU16" s="26"/>
      <c r="WYV16" s="26"/>
      <c r="WYW16" s="26"/>
      <c r="WYX16" s="26"/>
      <c r="WYY16" s="26"/>
      <c r="WYZ16" s="26"/>
      <c r="WZA16" s="26"/>
      <c r="WZB16" s="26"/>
      <c r="WZC16" s="26"/>
      <c r="WZD16" s="26"/>
      <c r="WZE16" s="26"/>
      <c r="WZF16" s="26"/>
      <c r="WZG16" s="26"/>
      <c r="WZH16" s="26"/>
      <c r="WZI16" s="26"/>
      <c r="WZJ16" s="26"/>
      <c r="WZK16" s="26"/>
      <c r="WZL16" s="26"/>
      <c r="WZM16" s="26"/>
      <c r="WZN16" s="26"/>
      <c r="WZO16" s="26"/>
      <c r="WZP16" s="26"/>
      <c r="WZQ16" s="26"/>
      <c r="WZR16" s="26"/>
      <c r="WZS16" s="26"/>
      <c r="WZT16" s="26"/>
      <c r="WZU16" s="26"/>
      <c r="WZV16" s="26"/>
      <c r="WZW16" s="26"/>
      <c r="WZX16" s="26"/>
      <c r="WZY16" s="26"/>
      <c r="WZZ16" s="26"/>
      <c r="XAA16" s="26"/>
      <c r="XAB16" s="26"/>
      <c r="XAC16" s="26"/>
      <c r="XAD16" s="26"/>
      <c r="XAE16" s="26"/>
      <c r="XAF16" s="26"/>
      <c r="XAG16" s="26"/>
      <c r="XAH16" s="26"/>
      <c r="XAI16" s="26"/>
      <c r="XAJ16" s="26"/>
      <c r="XAK16" s="26"/>
      <c r="XAL16" s="26"/>
      <c r="XAM16" s="26"/>
      <c r="XAN16" s="26"/>
      <c r="XAO16" s="26"/>
      <c r="XAP16" s="26"/>
      <c r="XAQ16" s="26"/>
      <c r="XAR16" s="26"/>
      <c r="XAS16" s="26"/>
      <c r="XAT16" s="26"/>
      <c r="XAU16" s="26"/>
      <c r="XAV16" s="26"/>
      <c r="XAW16" s="26"/>
      <c r="XAX16" s="26"/>
      <c r="XAY16" s="26"/>
      <c r="XAZ16" s="26"/>
      <c r="XBA16" s="26"/>
      <c r="XBB16" s="26"/>
      <c r="XBC16" s="26"/>
      <c r="XBD16" s="26"/>
      <c r="XBE16" s="26"/>
      <c r="XBF16" s="26"/>
      <c r="XBG16" s="26"/>
      <c r="XBH16" s="26"/>
      <c r="XBI16" s="26"/>
      <c r="XBJ16" s="26"/>
      <c r="XBK16" s="26"/>
      <c r="XBL16" s="26"/>
      <c r="XBM16" s="26"/>
      <c r="XBN16" s="26"/>
      <c r="XBO16" s="26"/>
      <c r="XBP16" s="26"/>
      <c r="XBQ16" s="26"/>
      <c r="XBR16" s="26"/>
      <c r="XBS16" s="26"/>
      <c r="XBT16" s="26"/>
      <c r="XBU16" s="26"/>
      <c r="XBV16" s="26"/>
      <c r="XBW16" s="26"/>
      <c r="XBX16" s="26"/>
      <c r="XBY16" s="26"/>
      <c r="XBZ16" s="26"/>
      <c r="XCA16" s="26"/>
      <c r="XCB16" s="26"/>
      <c r="XCC16" s="26"/>
      <c r="XCD16" s="26"/>
      <c r="XCE16" s="26"/>
      <c r="XCF16" s="26"/>
      <c r="XCG16" s="26"/>
      <c r="XCH16" s="26"/>
      <c r="XCI16" s="26"/>
      <c r="XCJ16" s="26"/>
      <c r="XCK16" s="26"/>
      <c r="XCL16" s="26"/>
      <c r="XCM16" s="26"/>
      <c r="XCN16" s="26"/>
      <c r="XCO16" s="26"/>
      <c r="XCP16" s="26"/>
      <c r="XCQ16" s="26"/>
      <c r="XCR16" s="26"/>
      <c r="XCS16" s="26"/>
      <c r="XCT16" s="26"/>
      <c r="XCU16" s="26"/>
      <c r="XCV16" s="26"/>
      <c r="XCW16" s="26"/>
      <c r="XCX16" s="26"/>
      <c r="XCY16" s="26"/>
      <c r="XCZ16" s="26"/>
      <c r="XDA16" s="26"/>
      <c r="XDB16" s="26"/>
      <c r="XDC16" s="26"/>
      <c r="XDD16" s="26"/>
      <c r="XDE16" s="26"/>
      <c r="XDF16" s="26"/>
      <c r="XDG16" s="26"/>
      <c r="XDH16" s="26"/>
    </row>
    <row r="17" spans="1:42 16104:16336" ht="63" customHeight="1">
      <c r="A17" s="68" t="s">
        <v>212</v>
      </c>
      <c r="B17" s="68" t="s">
        <v>180</v>
      </c>
      <c r="C17" s="160" t="str">
        <f>IFERROR(IF(OR(C8="",#REF!=""),"",C8/#REF!-1),"")</f>
        <v/>
      </c>
      <c r="D17" s="160" t="str">
        <f>IFERROR(IF(OR(D8="",#REF!=""),"",D8/#REF!-1),"")</f>
        <v/>
      </c>
      <c r="E17" s="160" t="str">
        <f>IFERROR(IF(OR(E8="",#REF!=""),"",E8/#REF!-1),"")</f>
        <v/>
      </c>
      <c r="F17" s="160" t="str">
        <f>IFERROR(IF(OR(F8="",#REF!=""),"",F8/#REF!-1),"")</f>
        <v/>
      </c>
      <c r="G17" s="160" t="str">
        <f>IFERROR(IF(OR(G8="",#REF!=""),"",G8/#REF!-1),"")</f>
        <v/>
      </c>
      <c r="H17" s="160" t="str">
        <f>IFERROR(IF(OR(H8="",#REF!=""),"",H8/#REF!-1),"")</f>
        <v/>
      </c>
      <c r="I17" s="160" t="str">
        <f>IFERROR(IF(OR(I8="",#REF!=""),"",I8/#REF!-1),"")</f>
        <v/>
      </c>
      <c r="J17" s="160" t="str">
        <f>IFERROR(IF(OR(J8="",#REF!=""),"",J8/#REF!-1),"")</f>
        <v/>
      </c>
      <c r="K17" s="160">
        <f t="shared" ref="K17:AH19" si="12">IFERROR(IF(OR(K8="",C8=""),"",K8/C8-1),"")</f>
        <v>20.85483870967742</v>
      </c>
      <c r="L17" s="160">
        <f t="shared" si="12"/>
        <v>0.5318051575931233</v>
      </c>
      <c r="M17" s="160">
        <f t="shared" si="12"/>
        <v>1.229109020475927</v>
      </c>
      <c r="N17" s="160">
        <f t="shared" si="12"/>
        <v>-0.95897740784780028</v>
      </c>
      <c r="O17" s="160">
        <f t="shared" si="12"/>
        <v>0.17426196617942113</v>
      </c>
      <c r="P17" s="160">
        <f t="shared" si="12"/>
        <v>-47.321428571428569</v>
      </c>
      <c r="Q17" s="160">
        <f t="shared" si="12"/>
        <v>3.2503242542153048</v>
      </c>
      <c r="R17" s="160">
        <f t="shared" si="12"/>
        <v>2.1597491788593608</v>
      </c>
      <c r="S17" s="160">
        <f t="shared" si="12"/>
        <v>2.5771217712177124</v>
      </c>
      <c r="T17" s="160">
        <f t="shared" si="12"/>
        <v>2.161990273101384</v>
      </c>
      <c r="U17" s="160">
        <f t="shared" si="12"/>
        <v>2.3016385302879843</v>
      </c>
      <c r="V17" s="160">
        <f t="shared" si="12"/>
        <v>38.94202898550725</v>
      </c>
      <c r="W17" s="160">
        <f t="shared" si="12"/>
        <v>2.918721015377105</v>
      </c>
      <c r="X17" s="160">
        <f t="shared" si="12"/>
        <v>-0.42127987663839628</v>
      </c>
      <c r="Y17" s="160">
        <f t="shared" si="12"/>
        <v>-6.8660360085444072E-3</v>
      </c>
      <c r="Z17" s="160">
        <f t="shared" si="12"/>
        <v>0.87185787185787178</v>
      </c>
      <c r="AA17" s="160">
        <f t="shared" si="12"/>
        <v>0.67505673612543848</v>
      </c>
      <c r="AB17" s="160">
        <f t="shared" si="12"/>
        <v>-0.9867486985328916</v>
      </c>
      <c r="AC17" s="160">
        <f t="shared" si="12"/>
        <v>-0.38108128430709076</v>
      </c>
      <c r="AD17" s="160">
        <f t="shared" si="12"/>
        <v>1.9459361393323658</v>
      </c>
      <c r="AE17" s="160">
        <f t="shared" si="12"/>
        <v>1.837433821239487E-2</v>
      </c>
      <c r="AF17" s="160">
        <f t="shared" si="12"/>
        <v>-0.96802557953637092</v>
      </c>
      <c r="AG17" s="160">
        <f t="shared" si="12"/>
        <v>0.26578583499769559</v>
      </c>
      <c r="AH17" s="160">
        <f t="shared" si="12"/>
        <v>-0.16851777059773831</v>
      </c>
      <c r="AI17" s="160">
        <f t="shared" si="10"/>
        <v>-0.97585909594777687</v>
      </c>
      <c r="AJ17" s="160" t="str">
        <f t="shared" si="10"/>
        <v/>
      </c>
      <c r="AK17" s="160" t="str">
        <f t="shared" si="10"/>
        <v/>
      </c>
      <c r="AL17" s="160" t="str">
        <f t="shared" si="10"/>
        <v/>
      </c>
      <c r="AM17" s="160" t="str">
        <f t="shared" si="10"/>
        <v/>
      </c>
      <c r="AN17" s="160" t="str">
        <f t="shared" si="10"/>
        <v/>
      </c>
      <c r="AO17" s="160" t="str">
        <f t="shared" si="10"/>
        <v/>
      </c>
      <c r="AP17" s="160" t="str">
        <f t="shared" si="10"/>
        <v/>
      </c>
    </row>
    <row r="18" spans="1:42 16104:16336" ht="63" customHeight="1">
      <c r="A18" s="68" t="s">
        <v>213</v>
      </c>
      <c r="B18" s="68" t="s">
        <v>180</v>
      </c>
      <c r="C18" s="160" t="str">
        <f>IFERROR(IF(OR(C9="",#REF!=""),"",C9/#REF!-1),"")</f>
        <v/>
      </c>
      <c r="D18" s="160" t="str">
        <f>IFERROR(IF(OR(D9="",#REF!=""),"",D9/#REF!-1),"")</f>
        <v/>
      </c>
      <c r="E18" s="160" t="str">
        <f>IFERROR(IF(OR(E9="",#REF!=""),"",E9/#REF!-1),"")</f>
        <v/>
      </c>
      <c r="F18" s="160" t="str">
        <f>IFERROR(IF(OR(F9="",#REF!=""),"",F9/#REF!-1),"")</f>
        <v/>
      </c>
      <c r="G18" s="160" t="str">
        <f>IFERROR(IF(OR(G9="",#REF!=""),"",G9/#REF!-1),"")</f>
        <v/>
      </c>
      <c r="H18" s="160" t="str">
        <f>IFERROR(IF(OR(H9="",#REF!=""),"",H9/#REF!-1),"")</f>
        <v/>
      </c>
      <c r="I18" s="160" t="str">
        <f>IFERROR(IF(OR(I9="",#REF!=""),"",I9/#REF!-1),"")</f>
        <v/>
      </c>
      <c r="J18" s="160" t="str">
        <f>IFERROR(IF(OR(J9="",#REF!=""),"",J9/#REF!-1),"")</f>
        <v/>
      </c>
      <c r="K18" s="160">
        <f t="shared" si="12"/>
        <v>-0.38888141068784499</v>
      </c>
      <c r="L18" s="160">
        <f t="shared" si="12"/>
        <v>-0.19261490113919078</v>
      </c>
      <c r="M18" s="160">
        <f t="shared" si="12"/>
        <v>-0.28939333598831807</v>
      </c>
      <c r="N18" s="160">
        <f t="shared" si="12"/>
        <v>-0.63012295081967218</v>
      </c>
      <c r="O18" s="160">
        <f t="shared" si="12"/>
        <v>-0.43841959817760845</v>
      </c>
      <c r="P18" s="160">
        <f t="shared" si="12"/>
        <v>-0.51324503311258285</v>
      </c>
      <c r="Q18" s="160">
        <f t="shared" si="12"/>
        <v>-0.57639081096042077</v>
      </c>
      <c r="R18" s="160">
        <f t="shared" si="12"/>
        <v>-0.45871434792074894</v>
      </c>
      <c r="S18" s="160">
        <f t="shared" si="12"/>
        <v>-7.0704845814977935E-2</v>
      </c>
      <c r="T18" s="160">
        <f t="shared" si="12"/>
        <v>0.36474213428478763</v>
      </c>
      <c r="U18" s="160">
        <f t="shared" si="12"/>
        <v>0.18008593312161403</v>
      </c>
      <c r="V18" s="160">
        <f t="shared" si="12"/>
        <v>0.69252077562326875</v>
      </c>
      <c r="W18" s="160">
        <f t="shared" si="12"/>
        <v>0.32770315201489564</v>
      </c>
      <c r="X18" s="160">
        <f t="shared" si="12"/>
        <v>0.73098330241187393</v>
      </c>
      <c r="Y18" s="160">
        <f t="shared" si="12"/>
        <v>0.71283894152237837</v>
      </c>
      <c r="Z18" s="160">
        <f t="shared" si="12"/>
        <v>0.42606465885665434</v>
      </c>
      <c r="AA18" s="160">
        <f t="shared" ref="AA18:AH19" si="13">IF(S9=0,"",AA9/S9-1)</f>
        <v>5.1908035079402781E-2</v>
      </c>
      <c r="AB18" s="160">
        <f t="shared" si="13"/>
        <v>-2.8520499108734443E-2</v>
      </c>
      <c r="AC18" s="160">
        <f t="shared" si="13"/>
        <v>-1.6621814152287806E-3</v>
      </c>
      <c r="AD18" s="160">
        <f t="shared" si="13"/>
        <v>-0.59819967266775775</v>
      </c>
      <c r="AE18" s="160">
        <f t="shared" si="13"/>
        <v>-0.22072523289592305</v>
      </c>
      <c r="AF18" s="160">
        <f t="shared" si="13"/>
        <v>-0.42598547100154815</v>
      </c>
      <c r="AG18" s="160">
        <f t="shared" si="13"/>
        <v>-0.5062623180113166</v>
      </c>
      <c r="AH18" s="160">
        <f t="shared" si="13"/>
        <v>-0.28149349504636323</v>
      </c>
      <c r="AI18" s="160">
        <f t="shared" si="10"/>
        <v>-0.39409643983776477</v>
      </c>
      <c r="AJ18" s="160" t="str">
        <f t="shared" si="10"/>
        <v/>
      </c>
      <c r="AK18" s="160" t="str">
        <f t="shared" si="10"/>
        <v/>
      </c>
      <c r="AL18" s="160" t="str">
        <f t="shared" si="10"/>
        <v/>
      </c>
      <c r="AM18" s="160" t="str">
        <f t="shared" si="10"/>
        <v/>
      </c>
      <c r="AN18" s="160" t="str">
        <f t="shared" si="10"/>
        <v/>
      </c>
      <c r="AO18" s="160" t="str">
        <f t="shared" si="10"/>
        <v/>
      </c>
      <c r="AP18" s="160" t="str">
        <f t="shared" si="10"/>
        <v/>
      </c>
    </row>
    <row r="19" spans="1:42 16104:16336" ht="63" customHeight="1">
      <c r="A19" s="68" t="s">
        <v>214</v>
      </c>
      <c r="B19" s="68" t="s">
        <v>180</v>
      </c>
      <c r="C19" s="160" t="str">
        <f>IFERROR(IF(OR(C10="",#REF!=""),"",C10/#REF!-1),"")</f>
        <v/>
      </c>
      <c r="D19" s="160" t="str">
        <f>IFERROR(IF(OR(D10="",#REF!=""),"",D10/#REF!-1),"")</f>
        <v/>
      </c>
      <c r="E19" s="160" t="str">
        <f>IFERROR(IF(OR(E10="",#REF!=""),"",E10/#REF!-1),"")</f>
        <v/>
      </c>
      <c r="F19" s="160" t="str">
        <f>IFERROR(IF(OR(F10="",#REF!=""),"",F10/#REF!-1),"")</f>
        <v/>
      </c>
      <c r="G19" s="160" t="str">
        <f>IFERROR(IF(OR(G10="",#REF!=""),"",G10/#REF!-1),"")</f>
        <v/>
      </c>
      <c r="H19" s="160" t="str">
        <f>IFERROR(IF(OR(H10="",#REF!=""),"",H10/#REF!-1),"")</f>
        <v/>
      </c>
      <c r="I19" s="160" t="str">
        <f>IFERROR(IF(OR(I10="",#REF!=""),"",I10/#REF!-1),"")</f>
        <v/>
      </c>
      <c r="J19" s="160" t="str">
        <f>IFERROR(IF(OR(J10="",#REF!=""),"",J10/#REF!-1),"")</f>
        <v/>
      </c>
      <c r="K19" s="160">
        <f t="shared" si="12"/>
        <v>-0.19769247836698467</v>
      </c>
      <c r="L19" s="160">
        <f t="shared" si="12"/>
        <v>-0.12677900986641055</v>
      </c>
      <c r="M19" s="160">
        <f t="shared" si="12"/>
        <v>-0.15801045585576778</v>
      </c>
      <c r="N19" s="160">
        <f t="shared" si="12"/>
        <v>-0.56033077805275555</v>
      </c>
      <c r="O19" s="160">
        <f t="shared" si="12"/>
        <v>-0.33798671491062271</v>
      </c>
      <c r="P19" s="160">
        <f t="shared" si="12"/>
        <v>0.16606323919864829</v>
      </c>
      <c r="Q19" s="160">
        <f t="shared" si="12"/>
        <v>-0.24896537453441858</v>
      </c>
      <c r="R19" s="160">
        <f t="shared" si="12"/>
        <v>-0.21132968077148573</v>
      </c>
      <c r="S19" s="160">
        <f t="shared" si="12"/>
        <v>0.46446349557522115</v>
      </c>
      <c r="T19" s="160">
        <f t="shared" si="12"/>
        <v>0.80611938806119388</v>
      </c>
      <c r="U19" s="160">
        <f t="shared" si="12"/>
        <v>0.66274009168455872</v>
      </c>
      <c r="V19" s="160">
        <f t="shared" si="12"/>
        <v>0.79242174629324547</v>
      </c>
      <c r="W19" s="160">
        <f t="shared" si="12"/>
        <v>0.70126850756617864</v>
      </c>
      <c r="X19" s="160">
        <f t="shared" si="12"/>
        <v>1.9319671565583452E-2</v>
      </c>
      <c r="Y19" s="160">
        <f t="shared" si="12"/>
        <v>0.2779078844652616</v>
      </c>
      <c r="Z19" s="160">
        <f t="shared" si="12"/>
        <v>0.44791079210458862</v>
      </c>
      <c r="AA19" s="160">
        <f t="shared" si="13"/>
        <v>0.36483807005948443</v>
      </c>
      <c r="AB19" s="160">
        <f t="shared" si="13"/>
        <v>-0.30465592647954387</v>
      </c>
      <c r="AC19" s="160">
        <f t="shared" si="13"/>
        <v>-5.7199692887554998E-2</v>
      </c>
      <c r="AD19" s="160">
        <f t="shared" si="13"/>
        <v>3.7147671568627416E-2</v>
      </c>
      <c r="AE19" s="160">
        <f t="shared" si="13"/>
        <v>-2.766722608487171E-2</v>
      </c>
      <c r="AF19" s="160">
        <f t="shared" si="13"/>
        <v>-0.48724023556488183</v>
      </c>
      <c r="AG19" s="160">
        <f t="shared" si="13"/>
        <v>-0.24122318444787816</v>
      </c>
      <c r="AH19" s="160">
        <f t="shared" si="13"/>
        <v>-0.14786749995573889</v>
      </c>
      <c r="AI19" s="160">
        <f t="shared" si="10"/>
        <v>-0.65575925285368386</v>
      </c>
      <c r="AJ19" s="160" t="str">
        <f t="shared" si="10"/>
        <v/>
      </c>
      <c r="AK19" s="160" t="str">
        <f t="shared" si="10"/>
        <v/>
      </c>
      <c r="AL19" s="160" t="str">
        <f t="shared" si="10"/>
        <v/>
      </c>
      <c r="AM19" s="160" t="str">
        <f t="shared" si="10"/>
        <v/>
      </c>
      <c r="AN19" s="160" t="str">
        <f t="shared" si="10"/>
        <v/>
      </c>
      <c r="AO19" s="160" t="str">
        <f t="shared" si="10"/>
        <v/>
      </c>
      <c r="AP19" s="160" t="str">
        <f t="shared" si="10"/>
        <v/>
      </c>
    </row>
    <row r="20" spans="1:42 16104:16336" ht="21" customHeight="1">
      <c r="C20" s="67"/>
    </row>
    <row r="22" spans="1:42 16104:16336" ht="63" customHeight="1">
      <c r="A22" s="65" t="s">
        <v>218</v>
      </c>
      <c r="C22" s="41"/>
      <c r="AH22" s="30" t="s">
        <v>5</v>
      </c>
    </row>
    <row r="23" spans="1:42 16104:16336" s="43" customFormat="1" ht="36" customHeight="1">
      <c r="A23" s="53"/>
      <c r="B23" s="54"/>
      <c r="C23" s="235" t="s">
        <v>15</v>
      </c>
      <c r="D23" s="230"/>
      <c r="E23" s="230"/>
      <c r="F23" s="230"/>
      <c r="G23" s="230"/>
      <c r="H23" s="230"/>
      <c r="I23" s="230"/>
      <c r="J23" s="234"/>
      <c r="K23" s="235" t="s">
        <v>16</v>
      </c>
      <c r="L23" s="230"/>
      <c r="M23" s="230"/>
      <c r="N23" s="230"/>
      <c r="O23" s="230"/>
      <c r="P23" s="230"/>
      <c r="Q23" s="230"/>
      <c r="R23" s="234"/>
      <c r="S23" s="235" t="s">
        <v>17</v>
      </c>
      <c r="T23" s="230"/>
      <c r="U23" s="230"/>
      <c r="V23" s="230"/>
      <c r="W23" s="230"/>
      <c r="X23" s="230"/>
      <c r="Y23" s="230"/>
      <c r="Z23" s="234"/>
      <c r="AA23" s="232" t="s">
        <v>18</v>
      </c>
      <c r="AB23" s="230"/>
      <c r="AC23" s="230"/>
      <c r="AD23" s="230"/>
      <c r="AE23" s="230"/>
      <c r="AF23" s="230"/>
      <c r="AG23" s="230"/>
      <c r="AH23" s="230"/>
      <c r="AI23" s="26"/>
      <c r="AJ23" s="26"/>
      <c r="AK23" s="26"/>
      <c r="AL23" s="26"/>
      <c r="AM23" s="26"/>
      <c r="AN23" s="26"/>
      <c r="AO23" s="26"/>
      <c r="AP23" s="26"/>
      <c r="WUJ23" s="26"/>
      <c r="WUK23" s="26"/>
      <c r="WUL23" s="26"/>
      <c r="WUM23" s="26"/>
      <c r="WUN23" s="26"/>
      <c r="WUO23" s="26"/>
      <c r="WUP23" s="26"/>
      <c r="WUQ23" s="26"/>
      <c r="WUR23" s="26"/>
      <c r="WUS23" s="26"/>
      <c r="WUT23" s="26"/>
      <c r="WUU23" s="26"/>
      <c r="WUV23" s="26"/>
      <c r="WUW23" s="26"/>
      <c r="WUX23" s="26"/>
      <c r="WUY23" s="26"/>
      <c r="WUZ23" s="26"/>
      <c r="WVA23" s="26"/>
      <c r="WVB23" s="26"/>
      <c r="WVC23" s="26"/>
      <c r="WVD23" s="26"/>
      <c r="WVE23" s="26"/>
      <c r="WVF23" s="26"/>
      <c r="WVG23" s="26"/>
      <c r="WVH23" s="26"/>
      <c r="WVI23" s="26"/>
      <c r="WVJ23" s="26"/>
      <c r="WVK23" s="26"/>
      <c r="WVL23" s="26"/>
      <c r="WVM23" s="26"/>
      <c r="WVN23" s="26"/>
      <c r="WVO23" s="26"/>
      <c r="WVP23" s="26"/>
      <c r="WVQ23" s="26"/>
      <c r="WVR23" s="26"/>
      <c r="WVS23" s="26"/>
      <c r="WVT23" s="26"/>
      <c r="WVU23" s="26"/>
      <c r="WVV23" s="26"/>
      <c r="WVW23" s="26"/>
      <c r="WVX23" s="26"/>
      <c r="WVY23" s="26"/>
      <c r="WVZ23" s="26"/>
      <c r="WWA23" s="26"/>
      <c r="WWB23" s="26"/>
      <c r="WWC23" s="26"/>
      <c r="WWD23" s="26"/>
      <c r="WWE23" s="26"/>
      <c r="WWF23" s="26"/>
      <c r="WWG23" s="26"/>
      <c r="WWH23" s="26"/>
      <c r="WWI23" s="26"/>
      <c r="WWJ23" s="26"/>
      <c r="WWK23" s="26"/>
      <c r="WWL23" s="26"/>
      <c r="WWM23" s="26"/>
      <c r="WWN23" s="26"/>
      <c r="WWO23" s="26"/>
      <c r="WWP23" s="26"/>
      <c r="WWQ23" s="26"/>
      <c r="WWR23" s="26"/>
      <c r="WWS23" s="26"/>
      <c r="WWT23" s="26"/>
      <c r="WWU23" s="26"/>
      <c r="WWV23" s="26"/>
      <c r="WWW23" s="26"/>
      <c r="WWX23" s="26"/>
      <c r="WWY23" s="26"/>
      <c r="WWZ23" s="26"/>
      <c r="WXA23" s="26"/>
      <c r="WXB23" s="26"/>
      <c r="WXC23" s="26"/>
      <c r="WXD23" s="26"/>
      <c r="WXE23" s="26"/>
      <c r="WXF23" s="26"/>
      <c r="WXG23" s="26"/>
      <c r="WXH23" s="26"/>
      <c r="WXI23" s="26"/>
      <c r="WXJ23" s="26"/>
      <c r="WXK23" s="26"/>
      <c r="WXL23" s="26"/>
      <c r="WXM23" s="26"/>
      <c r="WXN23" s="26"/>
      <c r="WXO23" s="26"/>
      <c r="WXP23" s="26"/>
      <c r="WXQ23" s="26"/>
      <c r="WXR23" s="26"/>
      <c r="WXS23" s="26"/>
      <c r="WXT23" s="26"/>
      <c r="WXU23" s="26"/>
      <c r="WXV23" s="26"/>
      <c r="WXW23" s="26"/>
      <c r="WXX23" s="26"/>
      <c r="WXY23" s="26"/>
      <c r="WXZ23" s="26"/>
      <c r="WYA23" s="26"/>
      <c r="WYB23" s="26"/>
      <c r="WYC23" s="26"/>
      <c r="WYD23" s="26"/>
      <c r="WYE23" s="26"/>
      <c r="WYF23" s="26"/>
      <c r="WYG23" s="26"/>
      <c r="WYH23" s="26"/>
      <c r="WYI23" s="26"/>
      <c r="WYJ23" s="26"/>
      <c r="WYK23" s="26"/>
      <c r="WYL23" s="26"/>
      <c r="WYM23" s="26"/>
      <c r="WYN23" s="26"/>
      <c r="WYO23" s="26"/>
      <c r="WYP23" s="26"/>
      <c r="WYQ23" s="26"/>
      <c r="WYR23" s="26"/>
      <c r="WYS23" s="26"/>
      <c r="WYT23" s="26"/>
      <c r="WYU23" s="26"/>
      <c r="WYV23" s="26"/>
      <c r="WYW23" s="26"/>
      <c r="WYX23" s="26"/>
      <c r="WYY23" s="26"/>
      <c r="WYZ23" s="26"/>
      <c r="WZA23" s="26"/>
      <c r="WZB23" s="26"/>
      <c r="WZC23" s="26"/>
      <c r="WZD23" s="26"/>
      <c r="WZE23" s="26"/>
      <c r="WZF23" s="26"/>
      <c r="WZG23" s="26"/>
      <c r="WZH23" s="26"/>
      <c r="WZI23" s="26"/>
      <c r="WZJ23" s="26"/>
      <c r="WZK23" s="26"/>
      <c r="WZL23" s="26"/>
      <c r="WZM23" s="26"/>
      <c r="WZN23" s="26"/>
      <c r="WZO23" s="26"/>
      <c r="WZP23" s="26"/>
      <c r="WZQ23" s="26"/>
      <c r="WZR23" s="26"/>
      <c r="WZS23" s="26"/>
      <c r="WZT23" s="26"/>
      <c r="WZU23" s="26"/>
      <c r="WZV23" s="26"/>
      <c r="WZW23" s="26"/>
      <c r="WZX23" s="26"/>
      <c r="WZY23" s="26"/>
      <c r="WZZ23" s="26"/>
      <c r="XAA23" s="26"/>
      <c r="XAB23" s="26"/>
      <c r="XAC23" s="26"/>
      <c r="XAD23" s="26"/>
      <c r="XAE23" s="26"/>
      <c r="XAF23" s="26"/>
      <c r="XAG23" s="26"/>
      <c r="XAH23" s="26"/>
      <c r="XAI23" s="26"/>
      <c r="XAJ23" s="26"/>
      <c r="XAK23" s="26"/>
      <c r="XAL23" s="26"/>
      <c r="XAM23" s="26"/>
      <c r="XAN23" s="26"/>
      <c r="XAO23" s="26"/>
      <c r="XAP23" s="26"/>
      <c r="XAQ23" s="26"/>
      <c r="XAR23" s="26"/>
      <c r="XAS23" s="26"/>
      <c r="XAT23" s="26"/>
      <c r="XAU23" s="26"/>
      <c r="XAV23" s="26"/>
      <c r="XAW23" s="26"/>
      <c r="XAX23" s="26"/>
      <c r="XAY23" s="26"/>
      <c r="XAZ23" s="26"/>
      <c r="XBA23" s="26"/>
      <c r="XBB23" s="26"/>
      <c r="XBC23" s="26"/>
      <c r="XBD23" s="26"/>
      <c r="XBE23" s="26"/>
      <c r="XBF23" s="26"/>
      <c r="XBG23" s="26"/>
      <c r="XBH23" s="26"/>
      <c r="XBI23" s="26"/>
      <c r="XBJ23" s="26"/>
      <c r="XBK23" s="26"/>
      <c r="XBL23" s="26"/>
      <c r="XBM23" s="26"/>
      <c r="XBN23" s="26"/>
      <c r="XBO23" s="26"/>
      <c r="XBP23" s="26"/>
      <c r="XBQ23" s="26"/>
      <c r="XBR23" s="26"/>
      <c r="XBS23" s="26"/>
      <c r="XBT23" s="26"/>
      <c r="XBU23" s="26"/>
      <c r="XBV23" s="26"/>
      <c r="XBW23" s="26"/>
      <c r="XBX23" s="26"/>
      <c r="XBY23" s="26"/>
      <c r="XBZ23" s="26"/>
      <c r="XCA23" s="26"/>
      <c r="XCB23" s="26"/>
      <c r="XCC23" s="26"/>
      <c r="XCD23" s="26"/>
      <c r="XCE23" s="26"/>
      <c r="XCF23" s="26"/>
      <c r="XCG23" s="26"/>
      <c r="XCH23" s="26"/>
      <c r="XCI23" s="26"/>
      <c r="XCJ23" s="26"/>
      <c r="XCK23" s="26"/>
      <c r="XCL23" s="26"/>
      <c r="XCM23" s="26"/>
      <c r="XCN23" s="26"/>
      <c r="XCO23" s="26"/>
      <c r="XCP23" s="26"/>
      <c r="XCQ23" s="26"/>
      <c r="XCR23" s="26"/>
      <c r="XCS23" s="26"/>
      <c r="XCT23" s="26"/>
      <c r="XCU23" s="26"/>
      <c r="XCV23" s="26"/>
      <c r="XCW23" s="26"/>
      <c r="XCX23" s="26"/>
      <c r="XCY23" s="26"/>
      <c r="XCZ23" s="26"/>
      <c r="XDA23" s="26"/>
      <c r="XDB23" s="26"/>
      <c r="XDC23" s="26"/>
      <c r="XDD23" s="26"/>
      <c r="XDE23" s="26"/>
      <c r="XDF23" s="26"/>
      <c r="XDG23" s="26"/>
      <c r="XDH23" s="26"/>
    </row>
    <row r="24" spans="1:42 16104:16336" s="38" customFormat="1" ht="36" customHeight="1">
      <c r="A24" s="55"/>
      <c r="B24" s="56"/>
      <c r="C24" s="36" t="s">
        <v>143</v>
      </c>
      <c r="D24" s="36" t="s">
        <v>144</v>
      </c>
      <c r="E24" s="36" t="s">
        <v>145</v>
      </c>
      <c r="F24" s="36" t="s">
        <v>146</v>
      </c>
      <c r="G24" s="36" t="s">
        <v>147</v>
      </c>
      <c r="H24" s="36" t="s">
        <v>148</v>
      </c>
      <c r="I24" s="36" t="s">
        <v>149</v>
      </c>
      <c r="J24" s="36" t="s">
        <v>150</v>
      </c>
      <c r="K24" s="36" t="s">
        <v>143</v>
      </c>
      <c r="L24" s="36" t="s">
        <v>144</v>
      </c>
      <c r="M24" s="36" t="s">
        <v>145</v>
      </c>
      <c r="N24" s="36" t="s">
        <v>146</v>
      </c>
      <c r="O24" s="36" t="s">
        <v>147</v>
      </c>
      <c r="P24" s="36" t="s">
        <v>148</v>
      </c>
      <c r="Q24" s="36" t="s">
        <v>149</v>
      </c>
      <c r="R24" s="36" t="s">
        <v>150</v>
      </c>
      <c r="S24" s="36" t="s">
        <v>143</v>
      </c>
      <c r="T24" s="36" t="s">
        <v>144</v>
      </c>
      <c r="U24" s="36" t="s">
        <v>145</v>
      </c>
      <c r="V24" s="36" t="s">
        <v>146</v>
      </c>
      <c r="W24" s="36" t="s">
        <v>147</v>
      </c>
      <c r="X24" s="57" t="s">
        <v>148</v>
      </c>
      <c r="Y24" s="36" t="s">
        <v>149</v>
      </c>
      <c r="Z24" s="36" t="s">
        <v>150</v>
      </c>
      <c r="AA24" s="36" t="s">
        <v>143</v>
      </c>
      <c r="AB24" s="36" t="s">
        <v>144</v>
      </c>
      <c r="AC24" s="36" t="s">
        <v>145</v>
      </c>
      <c r="AD24" s="36" t="s">
        <v>146</v>
      </c>
      <c r="AE24" s="36" t="s">
        <v>147</v>
      </c>
      <c r="AF24" s="36" t="s">
        <v>148</v>
      </c>
      <c r="AG24" s="36" t="s">
        <v>149</v>
      </c>
      <c r="AH24" s="196" t="s">
        <v>150</v>
      </c>
      <c r="AI24" s="26"/>
      <c r="AJ24" s="26"/>
      <c r="AK24" s="26"/>
      <c r="AL24" s="26"/>
      <c r="AM24" s="26"/>
      <c r="AN24" s="26"/>
      <c r="AO24" s="26"/>
      <c r="AP24" s="26"/>
      <c r="WUJ24" s="26"/>
      <c r="WUK24" s="26"/>
      <c r="WUL24" s="26"/>
      <c r="WUM24" s="26"/>
      <c r="WUN24" s="26"/>
      <c r="WUO24" s="26"/>
      <c r="WUP24" s="26"/>
      <c r="WUQ24" s="26"/>
      <c r="WUR24" s="26"/>
      <c r="WUS24" s="26"/>
      <c r="WUT24" s="26"/>
      <c r="WUU24" s="26"/>
      <c r="WUV24" s="26"/>
      <c r="WUW24" s="26"/>
      <c r="WUX24" s="26"/>
      <c r="WUY24" s="26"/>
      <c r="WUZ24" s="26"/>
      <c r="WVA24" s="26"/>
      <c r="WVB24" s="26"/>
      <c r="WVC24" s="26"/>
      <c r="WVD24" s="26"/>
      <c r="WVE24" s="26"/>
      <c r="WVF24" s="26"/>
      <c r="WVG24" s="26"/>
      <c r="WVH24" s="26"/>
      <c r="WVI24" s="26"/>
      <c r="WVJ24" s="26"/>
      <c r="WVK24" s="26"/>
      <c r="WVL24" s="26"/>
      <c r="WVM24" s="26"/>
      <c r="WVN24" s="26"/>
      <c r="WVO24" s="26"/>
      <c r="WVP24" s="26"/>
      <c r="WVQ24" s="26"/>
      <c r="WVR24" s="26"/>
      <c r="WVS24" s="26"/>
      <c r="WVT24" s="26"/>
      <c r="WVU24" s="26"/>
      <c r="WVV24" s="26"/>
      <c r="WVW24" s="26"/>
      <c r="WVX24" s="26"/>
      <c r="WVY24" s="26"/>
      <c r="WVZ24" s="26"/>
      <c r="WWA24" s="26"/>
      <c r="WWB24" s="26"/>
      <c r="WWC24" s="26"/>
      <c r="WWD24" s="26"/>
      <c r="WWE24" s="26"/>
      <c r="WWF24" s="26"/>
      <c r="WWG24" s="26"/>
      <c r="WWH24" s="26"/>
      <c r="WWI24" s="26"/>
      <c r="WWJ24" s="26"/>
      <c r="WWK24" s="26"/>
      <c r="WWL24" s="26"/>
      <c r="WWM24" s="26"/>
      <c r="WWN24" s="26"/>
      <c r="WWO24" s="26"/>
      <c r="WWP24" s="26"/>
      <c r="WWQ24" s="26"/>
      <c r="WWR24" s="26"/>
      <c r="WWS24" s="26"/>
      <c r="WWT24" s="26"/>
      <c r="WWU24" s="26"/>
      <c r="WWV24" s="26"/>
      <c r="WWW24" s="26"/>
      <c r="WWX24" s="26"/>
      <c r="WWY24" s="26"/>
      <c r="WWZ24" s="26"/>
      <c r="WXA24" s="26"/>
      <c r="WXB24" s="26"/>
      <c r="WXC24" s="26"/>
      <c r="WXD24" s="26"/>
      <c r="WXE24" s="26"/>
      <c r="WXF24" s="26"/>
      <c r="WXG24" s="26"/>
      <c r="WXH24" s="26"/>
      <c r="WXI24" s="26"/>
      <c r="WXJ24" s="26"/>
      <c r="WXK24" s="26"/>
      <c r="WXL24" s="26"/>
      <c r="WXM24" s="26"/>
      <c r="WXN24" s="26"/>
      <c r="WXO24" s="26"/>
      <c r="WXP24" s="26"/>
      <c r="WXQ24" s="26"/>
      <c r="WXR24" s="26"/>
      <c r="WXS24" s="26"/>
      <c r="WXT24" s="26"/>
      <c r="WXU24" s="26"/>
      <c r="WXV24" s="26"/>
      <c r="WXW24" s="26"/>
      <c r="WXX24" s="26"/>
      <c r="WXY24" s="26"/>
      <c r="WXZ24" s="26"/>
      <c r="WYA24" s="26"/>
      <c r="WYB24" s="26"/>
      <c r="WYC24" s="26"/>
      <c r="WYD24" s="26"/>
      <c r="WYE24" s="26"/>
      <c r="WYF24" s="26"/>
      <c r="WYG24" s="26"/>
      <c r="WYH24" s="26"/>
      <c r="WYI24" s="26"/>
      <c r="WYJ24" s="26"/>
      <c r="WYK24" s="26"/>
      <c r="WYL24" s="26"/>
      <c r="WYM24" s="26"/>
      <c r="WYN24" s="26"/>
      <c r="WYO24" s="26"/>
      <c r="WYP24" s="26"/>
      <c r="WYQ24" s="26"/>
      <c r="WYR24" s="26"/>
      <c r="WYS24" s="26"/>
      <c r="WYT24" s="26"/>
      <c r="WYU24" s="26"/>
      <c r="WYV24" s="26"/>
      <c r="WYW24" s="26"/>
      <c r="WYX24" s="26"/>
      <c r="WYY24" s="26"/>
      <c r="WYZ24" s="26"/>
      <c r="WZA24" s="26"/>
      <c r="WZB24" s="26"/>
      <c r="WZC24" s="26"/>
      <c r="WZD24" s="26"/>
      <c r="WZE24" s="26"/>
      <c r="WZF24" s="26"/>
      <c r="WZG24" s="26"/>
      <c r="WZH24" s="26"/>
      <c r="WZI24" s="26"/>
      <c r="WZJ24" s="26"/>
      <c r="WZK24" s="26"/>
      <c r="WZL24" s="26"/>
      <c r="WZM24" s="26"/>
      <c r="WZN24" s="26"/>
      <c r="WZO24" s="26"/>
      <c r="WZP24" s="26"/>
      <c r="WZQ24" s="26"/>
      <c r="WZR24" s="26"/>
      <c r="WZS24" s="26"/>
      <c r="WZT24" s="26"/>
      <c r="WZU24" s="26"/>
      <c r="WZV24" s="26"/>
      <c r="WZW24" s="26"/>
      <c r="WZX24" s="26"/>
      <c r="WZY24" s="26"/>
      <c r="WZZ24" s="26"/>
      <c r="XAA24" s="26"/>
      <c r="XAB24" s="26"/>
      <c r="XAC24" s="26"/>
      <c r="XAD24" s="26"/>
      <c r="XAE24" s="26"/>
      <c r="XAF24" s="26"/>
      <c r="XAG24" s="26"/>
      <c r="XAH24" s="26"/>
      <c r="XAI24" s="26"/>
      <c r="XAJ24" s="26"/>
      <c r="XAK24" s="26"/>
      <c r="XAL24" s="26"/>
      <c r="XAM24" s="26"/>
      <c r="XAN24" s="26"/>
      <c r="XAO24" s="26"/>
      <c r="XAP24" s="26"/>
      <c r="XAQ24" s="26"/>
      <c r="XAR24" s="26"/>
      <c r="XAS24" s="26"/>
      <c r="XAT24" s="26"/>
      <c r="XAU24" s="26"/>
      <c r="XAV24" s="26"/>
      <c r="XAW24" s="26"/>
      <c r="XAX24" s="26"/>
      <c r="XAY24" s="26"/>
      <c r="XAZ24" s="26"/>
      <c r="XBA24" s="26"/>
      <c r="XBB24" s="26"/>
      <c r="XBC24" s="26"/>
      <c r="XBD24" s="26"/>
      <c r="XBE24" s="26"/>
      <c r="XBF24" s="26"/>
      <c r="XBG24" s="26"/>
      <c r="XBH24" s="26"/>
      <c r="XBI24" s="26"/>
      <c r="XBJ24" s="26"/>
      <c r="XBK24" s="26"/>
      <c r="XBL24" s="26"/>
      <c r="XBM24" s="26"/>
      <c r="XBN24" s="26"/>
      <c r="XBO24" s="26"/>
      <c r="XBP24" s="26"/>
      <c r="XBQ24" s="26"/>
      <c r="XBR24" s="26"/>
      <c r="XBS24" s="26"/>
      <c r="XBT24" s="26"/>
      <c r="XBU24" s="26"/>
      <c r="XBV24" s="26"/>
      <c r="XBW24" s="26"/>
      <c r="XBX24" s="26"/>
      <c r="XBY24" s="26"/>
      <c r="XBZ24" s="26"/>
      <c r="XCA24" s="26"/>
      <c r="XCB24" s="26"/>
      <c r="XCC24" s="26"/>
      <c r="XCD24" s="26"/>
      <c r="XCE24" s="26"/>
      <c r="XCF24" s="26"/>
      <c r="XCG24" s="26"/>
      <c r="XCH24" s="26"/>
      <c r="XCI24" s="26"/>
      <c r="XCJ24" s="26"/>
      <c r="XCK24" s="26"/>
      <c r="XCL24" s="26"/>
      <c r="XCM24" s="26"/>
      <c r="XCN24" s="26"/>
      <c r="XCO24" s="26"/>
      <c r="XCP24" s="26"/>
      <c r="XCQ24" s="26"/>
      <c r="XCR24" s="26"/>
      <c r="XCS24" s="26"/>
      <c r="XCT24" s="26"/>
      <c r="XCU24" s="26"/>
      <c r="XCV24" s="26"/>
      <c r="XCW24" s="26"/>
      <c r="XCX24" s="26"/>
      <c r="XCY24" s="26"/>
      <c r="XCZ24" s="26"/>
      <c r="XDA24" s="26"/>
      <c r="XDB24" s="26"/>
      <c r="XDC24" s="26"/>
      <c r="XDD24" s="26"/>
      <c r="XDE24" s="26"/>
      <c r="XDF24" s="26"/>
      <c r="XDG24" s="26"/>
      <c r="XDH24" s="26"/>
    </row>
    <row r="25" spans="1:42 16104:16336" ht="63" customHeight="1">
      <c r="A25" s="68" t="s">
        <v>210</v>
      </c>
      <c r="B25" s="212" t="s">
        <v>180</v>
      </c>
      <c r="C25" s="158">
        <v>2282</v>
      </c>
      <c r="D25" s="158">
        <f>E25-C25</f>
        <v>2531</v>
      </c>
      <c r="E25" s="158">
        <v>4813</v>
      </c>
      <c r="F25" s="158">
        <f>G25-E25</f>
        <v>2443</v>
      </c>
      <c r="G25" s="158">
        <v>7256</v>
      </c>
      <c r="H25" s="158">
        <f>J25-G25</f>
        <v>4068</v>
      </c>
      <c r="I25" s="158">
        <f>J25-E25</f>
        <v>6511</v>
      </c>
      <c r="J25" s="158">
        <v>11324</v>
      </c>
      <c r="K25" s="158">
        <v>2524</v>
      </c>
      <c r="L25" s="158">
        <f>M25-K25</f>
        <v>3408</v>
      </c>
      <c r="M25" s="158">
        <v>5932</v>
      </c>
      <c r="N25" s="158">
        <f>O25-M25</f>
        <v>2697</v>
      </c>
      <c r="O25" s="158">
        <v>8629</v>
      </c>
      <c r="P25" s="158">
        <f>R25-O25</f>
        <v>3815</v>
      </c>
      <c r="Q25" s="158">
        <f>R25-M25</f>
        <v>6512</v>
      </c>
      <c r="R25" s="158">
        <v>12444</v>
      </c>
      <c r="S25" s="158">
        <v>2435</v>
      </c>
      <c r="T25" s="158">
        <f>U25-S25</f>
        <v>2741</v>
      </c>
      <c r="U25" s="158">
        <v>5176</v>
      </c>
      <c r="V25" s="158">
        <f>W25-U25</f>
        <v>3062</v>
      </c>
      <c r="W25" s="158">
        <v>8238</v>
      </c>
      <c r="X25" s="158">
        <f>Z25-W25</f>
        <v>3911</v>
      </c>
      <c r="Y25" s="158">
        <f>Z25-U25</f>
        <v>6973</v>
      </c>
      <c r="Z25" s="158">
        <v>12149</v>
      </c>
      <c r="AA25" s="158">
        <v>2420</v>
      </c>
      <c r="AB25" s="158">
        <f>AC25-AA25</f>
        <v>2618</v>
      </c>
      <c r="AC25" s="158">
        <v>5038</v>
      </c>
      <c r="AD25" s="158">
        <f>AE25-AC25</f>
        <v>3236</v>
      </c>
      <c r="AE25" s="158">
        <v>8274</v>
      </c>
      <c r="AF25" s="158">
        <f>AH25-AE25</f>
        <v>3421</v>
      </c>
      <c r="AG25" s="158">
        <f>AH25-AC25</f>
        <v>6657</v>
      </c>
      <c r="AH25" s="158">
        <v>11695</v>
      </c>
    </row>
    <row r="26" spans="1:42 16104:16336" ht="63" customHeight="1">
      <c r="A26" s="68" t="s">
        <v>211</v>
      </c>
      <c r="B26" s="212" t="s">
        <v>180</v>
      </c>
      <c r="C26" s="158">
        <v>1562</v>
      </c>
      <c r="D26" s="158">
        <f>E26-C26</f>
        <v>1527</v>
      </c>
      <c r="E26" s="158">
        <v>3089</v>
      </c>
      <c r="F26" s="158">
        <f>G26-E26</f>
        <v>1830</v>
      </c>
      <c r="G26" s="158">
        <v>4919</v>
      </c>
      <c r="H26" s="158">
        <f>J26-G26</f>
        <v>1269</v>
      </c>
      <c r="I26" s="158">
        <f>J26-E26</f>
        <v>3099</v>
      </c>
      <c r="J26" s="158">
        <v>6188</v>
      </c>
      <c r="K26" s="158">
        <v>598</v>
      </c>
      <c r="L26" s="158">
        <f>M26-K26</f>
        <v>622</v>
      </c>
      <c r="M26" s="158">
        <v>1220</v>
      </c>
      <c r="N26" s="158">
        <f>O26-M26</f>
        <v>642</v>
      </c>
      <c r="O26" s="158">
        <v>1862</v>
      </c>
      <c r="P26" s="158">
        <f>R26-O26</f>
        <v>487</v>
      </c>
      <c r="Q26" s="158">
        <f>R26-M26</f>
        <v>1129</v>
      </c>
      <c r="R26" s="158">
        <v>2349</v>
      </c>
      <c r="S26" s="158">
        <v>672</v>
      </c>
      <c r="T26" s="158">
        <f>U26-S26</f>
        <v>425</v>
      </c>
      <c r="U26" s="158">
        <v>1097</v>
      </c>
      <c r="V26" s="158">
        <f>W26-U26</f>
        <v>621</v>
      </c>
      <c r="W26" s="158">
        <v>1718</v>
      </c>
      <c r="X26" s="158">
        <f>Z26-W26</f>
        <v>1037</v>
      </c>
      <c r="Y26" s="158">
        <f>Z26-U26</f>
        <v>1658</v>
      </c>
      <c r="Z26" s="158">
        <v>2755</v>
      </c>
      <c r="AA26" s="158">
        <v>1833</v>
      </c>
      <c r="AB26" s="158">
        <f>AC26-AA26</f>
        <v>330</v>
      </c>
      <c r="AC26" s="158">
        <v>2163</v>
      </c>
      <c r="AD26" s="158">
        <f>AE26-AC26</f>
        <v>134</v>
      </c>
      <c r="AE26" s="158">
        <v>2297</v>
      </c>
      <c r="AF26" s="158">
        <f>AH26-AE26</f>
        <v>57</v>
      </c>
      <c r="AG26" s="158">
        <f>AH26-AC26</f>
        <v>191</v>
      </c>
      <c r="AH26" s="158">
        <v>2354</v>
      </c>
    </row>
    <row r="27" spans="1:42 16104:16336" ht="63" customHeight="1">
      <c r="A27" s="68" t="s">
        <v>212</v>
      </c>
      <c r="B27" s="212" t="s">
        <v>180</v>
      </c>
      <c r="C27" s="158">
        <v>346</v>
      </c>
      <c r="D27" s="158">
        <f>IF(OR(E27="",C27=""),"",E27-C27)</f>
        <v>142</v>
      </c>
      <c r="E27" s="158">
        <v>488</v>
      </c>
      <c r="F27" s="158">
        <f>IF(OR(G27="",E27=""),"",G27-E27)</f>
        <v>87</v>
      </c>
      <c r="G27" s="158">
        <v>575</v>
      </c>
      <c r="H27" s="158">
        <f>J27-G27</f>
        <v>40</v>
      </c>
      <c r="I27" s="158">
        <f>J27-E27</f>
        <v>127</v>
      </c>
      <c r="J27" s="158">
        <v>615</v>
      </c>
      <c r="K27" s="158">
        <v>35</v>
      </c>
      <c r="L27" s="158">
        <f>IF(OR(M27="",K27=""),"",M27-K27)</f>
        <v>74</v>
      </c>
      <c r="M27" s="158">
        <v>109</v>
      </c>
      <c r="N27" s="158">
        <f>IF(OR(O27="",M27=""),"",O27-M27)</f>
        <v>164</v>
      </c>
      <c r="O27" s="158">
        <v>273</v>
      </c>
      <c r="P27" s="158">
        <f>R27-O27</f>
        <v>60</v>
      </c>
      <c r="Q27" s="158">
        <f>R27-M27</f>
        <v>224</v>
      </c>
      <c r="R27" s="158">
        <v>333</v>
      </c>
      <c r="S27" s="158">
        <v>54</v>
      </c>
      <c r="T27" s="158">
        <f>IF(OR(U27="",S27=""),"",U27-S27)</f>
        <v>49</v>
      </c>
      <c r="U27" s="158">
        <v>103</v>
      </c>
      <c r="V27" s="158">
        <f>IF(OR(W27="",U27=""),"",W27-U27)</f>
        <v>102</v>
      </c>
      <c r="W27" s="158">
        <v>205</v>
      </c>
      <c r="X27" s="158">
        <f>Z27-W27</f>
        <v>125</v>
      </c>
      <c r="Y27" s="158">
        <f>Z27-U27</f>
        <v>227</v>
      </c>
      <c r="Z27" s="158">
        <v>330</v>
      </c>
      <c r="AA27" s="158">
        <v>55</v>
      </c>
      <c r="AB27" s="158">
        <f>IF(OR(AC27="",AA27=""),"",AC27-AA27)</f>
        <v>57</v>
      </c>
      <c r="AC27" s="158">
        <v>112</v>
      </c>
      <c r="AD27" s="158">
        <f>IF(OR(AE27="",AC27=""),"",AE27-AC27)</f>
        <v>182</v>
      </c>
      <c r="AE27" s="158">
        <v>294</v>
      </c>
      <c r="AF27" s="158">
        <f>AH27-AE27</f>
        <v>348</v>
      </c>
      <c r="AG27" s="158">
        <f>AH27-AC27</f>
        <v>530</v>
      </c>
      <c r="AH27" s="158">
        <v>642</v>
      </c>
    </row>
    <row r="28" spans="1:42 16104:16336" s="40" customFormat="1" ht="63" customHeight="1">
      <c r="A28" s="68" t="s">
        <v>213</v>
      </c>
      <c r="B28" s="212" t="s">
        <v>180</v>
      </c>
      <c r="C28" s="158">
        <v>54</v>
      </c>
      <c r="D28" s="158">
        <f>E28-C28</f>
        <v>58</v>
      </c>
      <c r="E28" s="158">
        <v>112</v>
      </c>
      <c r="F28" s="158">
        <f>G28-E28</f>
        <v>130</v>
      </c>
      <c r="G28" s="158">
        <v>242</v>
      </c>
      <c r="H28" s="158">
        <f>J28-G28</f>
        <v>60</v>
      </c>
      <c r="I28" s="158">
        <f>J28-E28</f>
        <v>190</v>
      </c>
      <c r="J28" s="158">
        <v>302</v>
      </c>
      <c r="K28" s="158">
        <v>45</v>
      </c>
      <c r="L28" s="158">
        <f>M28-K28</f>
        <v>51</v>
      </c>
      <c r="M28" s="158">
        <v>96</v>
      </c>
      <c r="N28" s="158">
        <f>O28-M28</f>
        <v>39</v>
      </c>
      <c r="O28" s="158">
        <v>135</v>
      </c>
      <c r="P28" s="158">
        <f>R28-O28</f>
        <v>49</v>
      </c>
      <c r="Q28" s="158">
        <f>R28-M28</f>
        <v>88</v>
      </c>
      <c r="R28" s="158">
        <v>184</v>
      </c>
      <c r="S28" s="158">
        <v>24</v>
      </c>
      <c r="T28" s="158">
        <f>U28-S28</f>
        <v>9</v>
      </c>
      <c r="U28" s="158">
        <v>33</v>
      </c>
      <c r="V28" s="158">
        <f>W28-U28</f>
        <v>105</v>
      </c>
      <c r="W28" s="158">
        <v>138</v>
      </c>
      <c r="X28" s="158">
        <f>Z28-W28</f>
        <v>45</v>
      </c>
      <c r="Y28" s="158">
        <f>Z28-U28</f>
        <v>150</v>
      </c>
      <c r="Z28" s="158">
        <v>183</v>
      </c>
      <c r="AA28" s="158">
        <v>18</v>
      </c>
      <c r="AB28" s="158">
        <f>AC28-AA28</f>
        <v>53</v>
      </c>
      <c r="AC28" s="158">
        <v>71</v>
      </c>
      <c r="AD28" s="158">
        <f>AE28-AC28</f>
        <v>77</v>
      </c>
      <c r="AE28" s="158">
        <v>148</v>
      </c>
      <c r="AF28" s="158">
        <f>AH28-AE28</f>
        <v>86</v>
      </c>
      <c r="AG28" s="158">
        <f>AH28-AC28</f>
        <v>163</v>
      </c>
      <c r="AH28" s="158">
        <v>234</v>
      </c>
      <c r="AI28" s="26"/>
      <c r="AJ28" s="26"/>
      <c r="AK28" s="26"/>
      <c r="AL28" s="26"/>
      <c r="AM28" s="26"/>
      <c r="AN28" s="26"/>
      <c r="AO28" s="26"/>
      <c r="AP28" s="26"/>
      <c r="WUJ28" s="26"/>
      <c r="WUK28" s="26"/>
      <c r="WUL28" s="26"/>
      <c r="WUM28" s="26"/>
      <c r="WUN28" s="26"/>
      <c r="WUO28" s="26"/>
      <c r="WUP28" s="26"/>
      <c r="WUQ28" s="26"/>
      <c r="WUR28" s="26"/>
      <c r="WUS28" s="26"/>
      <c r="WUT28" s="26"/>
      <c r="WUU28" s="26"/>
      <c r="WUV28" s="26"/>
      <c r="WUW28" s="26"/>
      <c r="WUX28" s="26"/>
      <c r="WUY28" s="26"/>
      <c r="WUZ28" s="26"/>
      <c r="WVA28" s="26"/>
      <c r="WVB28" s="26"/>
      <c r="WVC28" s="26"/>
      <c r="WVD28" s="26"/>
      <c r="WVE28" s="26"/>
      <c r="WVF28" s="26"/>
      <c r="WVG28" s="26"/>
      <c r="WVH28" s="26"/>
      <c r="WVI28" s="26"/>
      <c r="WVJ28" s="26"/>
      <c r="WVK28" s="26"/>
      <c r="WVL28" s="26"/>
      <c r="WVM28" s="26"/>
      <c r="WVN28" s="26"/>
      <c r="WVO28" s="26"/>
      <c r="WVP28" s="26"/>
      <c r="WVQ28" s="26"/>
      <c r="WVR28" s="26"/>
      <c r="WVS28" s="26"/>
      <c r="WVT28" s="26"/>
      <c r="WVU28" s="26"/>
      <c r="WVV28" s="26"/>
      <c r="WVW28" s="26"/>
      <c r="WVX28" s="26"/>
      <c r="WVY28" s="26"/>
      <c r="WVZ28" s="26"/>
      <c r="WWA28" s="26"/>
      <c r="WWB28" s="26"/>
      <c r="WWC28" s="26"/>
      <c r="WWD28" s="26"/>
      <c r="WWE28" s="26"/>
      <c r="WWF28" s="26"/>
      <c r="WWG28" s="26"/>
      <c r="WWH28" s="26"/>
      <c r="WWI28" s="26"/>
      <c r="WWJ28" s="26"/>
      <c r="WWK28" s="26"/>
      <c r="WWL28" s="26"/>
      <c r="WWM28" s="26"/>
      <c r="WWN28" s="26"/>
      <c r="WWO28" s="26"/>
      <c r="WWP28" s="26"/>
      <c r="WWQ28" s="26"/>
      <c r="WWR28" s="26"/>
      <c r="WWS28" s="26"/>
      <c r="WWT28" s="26"/>
      <c r="WWU28" s="26"/>
      <c r="WWV28" s="26"/>
      <c r="WWW28" s="26"/>
      <c r="WWX28" s="26"/>
      <c r="WWY28" s="26"/>
      <c r="WWZ28" s="26"/>
      <c r="WXA28" s="26"/>
      <c r="WXB28" s="26"/>
      <c r="WXC28" s="26"/>
      <c r="WXD28" s="26"/>
      <c r="WXE28" s="26"/>
      <c r="WXF28" s="26"/>
      <c r="WXG28" s="26"/>
      <c r="WXH28" s="26"/>
      <c r="WXI28" s="26"/>
      <c r="WXJ28" s="26"/>
      <c r="WXK28" s="26"/>
      <c r="WXL28" s="26"/>
      <c r="WXM28" s="26"/>
      <c r="WXN28" s="26"/>
      <c r="WXO28" s="26"/>
      <c r="WXP28" s="26"/>
      <c r="WXQ28" s="26"/>
      <c r="WXR28" s="26"/>
      <c r="WXS28" s="26"/>
      <c r="WXT28" s="26"/>
      <c r="WXU28" s="26"/>
      <c r="WXV28" s="26"/>
      <c r="WXW28" s="26"/>
      <c r="WXX28" s="26"/>
      <c r="WXY28" s="26"/>
      <c r="WXZ28" s="26"/>
      <c r="WYA28" s="26"/>
      <c r="WYB28" s="26"/>
      <c r="WYC28" s="26"/>
      <c r="WYD28" s="26"/>
      <c r="WYE28" s="26"/>
      <c r="WYF28" s="26"/>
      <c r="WYG28" s="26"/>
      <c r="WYH28" s="26"/>
      <c r="WYI28" s="26"/>
      <c r="WYJ28" s="26"/>
      <c r="WYK28" s="26"/>
      <c r="WYL28" s="26"/>
      <c r="WYM28" s="26"/>
      <c r="WYN28" s="26"/>
      <c r="WYO28" s="26"/>
      <c r="WYP28" s="26"/>
      <c r="WYQ28" s="26"/>
      <c r="WYR28" s="26"/>
      <c r="WYS28" s="26"/>
      <c r="WYT28" s="26"/>
      <c r="WYU28" s="26"/>
      <c r="WYV28" s="26"/>
      <c r="WYW28" s="26"/>
      <c r="WYX28" s="26"/>
      <c r="WYY28" s="26"/>
      <c r="WYZ28" s="26"/>
      <c r="WZA28" s="26"/>
      <c r="WZB28" s="26"/>
      <c r="WZC28" s="26"/>
      <c r="WZD28" s="26"/>
      <c r="WZE28" s="26"/>
      <c r="WZF28" s="26"/>
      <c r="WZG28" s="26"/>
      <c r="WZH28" s="26"/>
      <c r="WZI28" s="26"/>
      <c r="WZJ28" s="26"/>
      <c r="WZK28" s="26"/>
      <c r="WZL28" s="26"/>
      <c r="WZM28" s="26"/>
      <c r="WZN28" s="26"/>
      <c r="WZO28" s="26"/>
      <c r="WZP28" s="26"/>
      <c r="WZQ28" s="26"/>
      <c r="WZR28" s="26"/>
      <c r="WZS28" s="26"/>
      <c r="WZT28" s="26"/>
      <c r="WZU28" s="26"/>
      <c r="WZV28" s="26"/>
      <c r="WZW28" s="26"/>
      <c r="WZX28" s="26"/>
      <c r="WZY28" s="26"/>
      <c r="WZZ28" s="26"/>
      <c r="XAA28" s="26"/>
      <c r="XAB28" s="26"/>
      <c r="XAC28" s="26"/>
      <c r="XAD28" s="26"/>
      <c r="XAE28" s="26"/>
      <c r="XAF28" s="26"/>
      <c r="XAG28" s="26"/>
      <c r="XAH28" s="26"/>
      <c r="XAI28" s="26"/>
      <c r="XAJ28" s="26"/>
      <c r="XAK28" s="26"/>
      <c r="XAL28" s="26"/>
      <c r="XAM28" s="26"/>
      <c r="XAN28" s="26"/>
      <c r="XAO28" s="26"/>
      <c r="XAP28" s="26"/>
      <c r="XAQ28" s="26"/>
      <c r="XAR28" s="26"/>
      <c r="XAS28" s="26"/>
      <c r="XAT28" s="26"/>
      <c r="XAU28" s="26"/>
      <c r="XAV28" s="26"/>
      <c r="XAW28" s="26"/>
      <c r="XAX28" s="26"/>
      <c r="XAY28" s="26"/>
      <c r="XAZ28" s="26"/>
      <c r="XBA28" s="26"/>
      <c r="XBB28" s="26"/>
      <c r="XBC28" s="26"/>
      <c r="XBD28" s="26"/>
      <c r="XBE28" s="26"/>
      <c r="XBF28" s="26"/>
      <c r="XBG28" s="26"/>
      <c r="XBH28" s="26"/>
      <c r="XBI28" s="26"/>
      <c r="XBJ28" s="26"/>
      <c r="XBK28" s="26"/>
      <c r="XBL28" s="26"/>
      <c r="XBM28" s="26"/>
      <c r="XBN28" s="26"/>
      <c r="XBO28" s="26"/>
      <c r="XBP28" s="26"/>
      <c r="XBQ28" s="26"/>
      <c r="XBR28" s="26"/>
      <c r="XBS28" s="26"/>
      <c r="XBT28" s="26"/>
      <c r="XBU28" s="26"/>
      <c r="XBV28" s="26"/>
      <c r="XBW28" s="26"/>
      <c r="XBX28" s="26"/>
      <c r="XBY28" s="26"/>
      <c r="XBZ28" s="26"/>
      <c r="XCA28" s="26"/>
      <c r="XCB28" s="26"/>
      <c r="XCC28" s="26"/>
      <c r="XCD28" s="26"/>
      <c r="XCE28" s="26"/>
      <c r="XCF28" s="26"/>
      <c r="XCG28" s="26"/>
      <c r="XCH28" s="26"/>
      <c r="XCI28" s="26"/>
      <c r="XCJ28" s="26"/>
      <c r="XCK28" s="26"/>
      <c r="XCL28" s="26"/>
      <c r="XCM28" s="26"/>
      <c r="XCN28" s="26"/>
      <c r="XCO28" s="26"/>
      <c r="XCP28" s="26"/>
      <c r="XCQ28" s="26"/>
      <c r="XCR28" s="26"/>
      <c r="XCS28" s="26"/>
      <c r="XCT28" s="26"/>
      <c r="XCU28" s="26"/>
      <c r="XCV28" s="26"/>
      <c r="XCW28" s="26"/>
      <c r="XCX28" s="26"/>
      <c r="XCY28" s="26"/>
      <c r="XCZ28" s="26"/>
      <c r="XDA28" s="26"/>
      <c r="XDB28" s="26"/>
      <c r="XDC28" s="26"/>
      <c r="XDD28" s="26"/>
      <c r="XDE28" s="26"/>
      <c r="XDF28" s="26"/>
      <c r="XDG28" s="26"/>
      <c r="XDH28" s="26"/>
    </row>
    <row r="29" spans="1:42 16104:16336" ht="63" customHeight="1">
      <c r="A29" s="68" t="s">
        <v>214</v>
      </c>
      <c r="B29" s="212" t="s">
        <v>180</v>
      </c>
      <c r="C29" s="158">
        <v>4245</v>
      </c>
      <c r="D29" s="158">
        <f>E29-C29</f>
        <v>4259</v>
      </c>
      <c r="E29" s="158">
        <v>8504</v>
      </c>
      <c r="F29" s="158">
        <f>G29-E29</f>
        <v>4491</v>
      </c>
      <c r="G29" s="158">
        <v>12995</v>
      </c>
      <c r="H29" s="158">
        <f>J29-G29</f>
        <v>5435</v>
      </c>
      <c r="I29" s="158">
        <f>J29-E29</f>
        <v>9926</v>
      </c>
      <c r="J29" s="158">
        <v>18430</v>
      </c>
      <c r="K29" s="158">
        <v>3203</v>
      </c>
      <c r="L29" s="158">
        <f>M29-K29</f>
        <v>4155</v>
      </c>
      <c r="M29" s="158">
        <v>7358</v>
      </c>
      <c r="N29" s="158">
        <f>O29-M29</f>
        <v>3543</v>
      </c>
      <c r="O29" s="158">
        <v>10901</v>
      </c>
      <c r="P29" s="158">
        <f>R29-O29</f>
        <v>4411</v>
      </c>
      <c r="Q29" s="158">
        <f>R29-M29</f>
        <v>7954</v>
      </c>
      <c r="R29" s="158">
        <v>15312</v>
      </c>
      <c r="S29" s="158">
        <v>3186</v>
      </c>
      <c r="T29" s="158">
        <f>U29-S29</f>
        <v>3225</v>
      </c>
      <c r="U29" s="158">
        <v>6411</v>
      </c>
      <c r="V29" s="158">
        <f>W29-U29</f>
        <v>3889</v>
      </c>
      <c r="W29" s="158">
        <v>10300</v>
      </c>
      <c r="X29" s="158">
        <f>Z29-W29</f>
        <v>5118</v>
      </c>
      <c r="Y29" s="158">
        <f>Z29-U29</f>
        <v>9007</v>
      </c>
      <c r="Z29" s="158">
        <v>15418</v>
      </c>
      <c r="AA29" s="158">
        <v>4328</v>
      </c>
      <c r="AB29" s="158">
        <f>AC29-AA29</f>
        <v>3057</v>
      </c>
      <c r="AC29" s="158">
        <v>7385</v>
      </c>
      <c r="AD29" s="158">
        <f>AE29-AC29</f>
        <v>3630</v>
      </c>
      <c r="AE29" s="158">
        <v>11015</v>
      </c>
      <c r="AF29" s="158">
        <f>AH29-AE29</f>
        <v>3911</v>
      </c>
      <c r="AG29" s="158">
        <f>AH29-AC29</f>
        <v>7541</v>
      </c>
      <c r="AH29" s="158">
        <v>14926</v>
      </c>
    </row>
    <row r="30" spans="1:42 16104:16336" ht="21" customHeight="1">
      <c r="C30" s="64"/>
      <c r="K30" s="64"/>
    </row>
    <row r="31" spans="1:42 16104:16336" ht="21" customHeight="1">
      <c r="A31" s="26" t="s">
        <v>168</v>
      </c>
      <c r="C31" s="64"/>
      <c r="K31" s="64"/>
    </row>
    <row r="32" spans="1:42 16104:16336" s="43" customFormat="1" ht="36" customHeight="1">
      <c r="A32" s="53"/>
      <c r="B32" s="54"/>
      <c r="C32" s="235" t="s">
        <v>175</v>
      </c>
      <c r="D32" s="230"/>
      <c r="E32" s="230"/>
      <c r="F32" s="230"/>
      <c r="G32" s="230"/>
      <c r="H32" s="230"/>
      <c r="I32" s="230"/>
      <c r="J32" s="234"/>
      <c r="K32" s="235" t="s">
        <v>176</v>
      </c>
      <c r="L32" s="230"/>
      <c r="M32" s="230"/>
      <c r="N32" s="230"/>
      <c r="O32" s="230"/>
      <c r="P32" s="230"/>
      <c r="Q32" s="230"/>
      <c r="R32" s="234"/>
      <c r="S32" s="235" t="s">
        <v>177</v>
      </c>
      <c r="T32" s="230"/>
      <c r="U32" s="230"/>
      <c r="V32" s="230"/>
      <c r="W32" s="230"/>
      <c r="X32" s="230"/>
      <c r="Y32" s="230"/>
      <c r="Z32" s="234"/>
      <c r="AA32" s="232" t="s">
        <v>178</v>
      </c>
      <c r="AB32" s="230"/>
      <c r="AC32" s="230"/>
      <c r="AD32" s="230"/>
      <c r="AE32" s="230"/>
      <c r="AF32" s="230"/>
      <c r="AG32" s="230"/>
      <c r="AH32" s="234"/>
      <c r="AI32" s="26"/>
      <c r="AJ32" s="26"/>
      <c r="AK32" s="26"/>
      <c r="AL32" s="26"/>
      <c r="AM32" s="26"/>
      <c r="AN32" s="26"/>
      <c r="AO32" s="26"/>
      <c r="AP32" s="26"/>
      <c r="WUJ32" s="26"/>
      <c r="WUK32" s="26"/>
      <c r="WUL32" s="26"/>
      <c r="WUM32" s="26"/>
      <c r="WUN32" s="26"/>
      <c r="WUO32" s="26"/>
      <c r="WUP32" s="26"/>
      <c r="WUQ32" s="26"/>
      <c r="WUR32" s="26"/>
      <c r="WUS32" s="26"/>
      <c r="WUT32" s="26"/>
      <c r="WUU32" s="26"/>
      <c r="WUV32" s="26"/>
      <c r="WUW32" s="26"/>
      <c r="WUX32" s="26"/>
      <c r="WUY32" s="26"/>
      <c r="WUZ32" s="26"/>
      <c r="WVA32" s="26"/>
      <c r="WVB32" s="26"/>
      <c r="WVC32" s="26"/>
      <c r="WVD32" s="26"/>
      <c r="WVE32" s="26"/>
      <c r="WVF32" s="26"/>
      <c r="WVG32" s="26"/>
      <c r="WVH32" s="26"/>
      <c r="WVI32" s="26"/>
      <c r="WVJ32" s="26"/>
      <c r="WVK32" s="26"/>
      <c r="WVL32" s="26"/>
      <c r="WVM32" s="26"/>
      <c r="WVN32" s="26"/>
      <c r="WVO32" s="26"/>
      <c r="WVP32" s="26"/>
      <c r="WVQ32" s="26"/>
      <c r="WVR32" s="26"/>
      <c r="WVS32" s="26"/>
      <c r="WVT32" s="26"/>
      <c r="WVU32" s="26"/>
      <c r="WVV32" s="26"/>
      <c r="WVW32" s="26"/>
      <c r="WVX32" s="26"/>
      <c r="WVY32" s="26"/>
      <c r="WVZ32" s="26"/>
      <c r="WWA32" s="26"/>
      <c r="WWB32" s="26"/>
      <c r="WWC32" s="26"/>
      <c r="WWD32" s="26"/>
      <c r="WWE32" s="26"/>
      <c r="WWF32" s="26"/>
      <c r="WWG32" s="26"/>
      <c r="WWH32" s="26"/>
      <c r="WWI32" s="26"/>
      <c r="WWJ32" s="26"/>
      <c r="WWK32" s="26"/>
      <c r="WWL32" s="26"/>
      <c r="WWM32" s="26"/>
      <c r="WWN32" s="26"/>
      <c r="WWO32" s="26"/>
      <c r="WWP32" s="26"/>
      <c r="WWQ32" s="26"/>
      <c r="WWR32" s="26"/>
      <c r="WWS32" s="26"/>
      <c r="WWT32" s="26"/>
      <c r="WWU32" s="26"/>
      <c r="WWV32" s="26"/>
      <c r="WWW32" s="26"/>
      <c r="WWX32" s="26"/>
      <c r="WWY32" s="26"/>
      <c r="WWZ32" s="26"/>
      <c r="WXA32" s="26"/>
      <c r="WXB32" s="26"/>
      <c r="WXC32" s="26"/>
      <c r="WXD32" s="26"/>
      <c r="WXE32" s="26"/>
      <c r="WXF32" s="26"/>
      <c r="WXG32" s="26"/>
      <c r="WXH32" s="26"/>
      <c r="WXI32" s="26"/>
      <c r="WXJ32" s="26"/>
      <c r="WXK32" s="26"/>
      <c r="WXL32" s="26"/>
      <c r="WXM32" s="26"/>
      <c r="WXN32" s="26"/>
      <c r="WXO32" s="26"/>
      <c r="WXP32" s="26"/>
      <c r="WXQ32" s="26"/>
      <c r="WXR32" s="26"/>
      <c r="WXS32" s="26"/>
      <c r="WXT32" s="26"/>
      <c r="WXU32" s="26"/>
      <c r="WXV32" s="26"/>
      <c r="WXW32" s="26"/>
      <c r="WXX32" s="26"/>
      <c r="WXY32" s="26"/>
      <c r="WXZ32" s="26"/>
      <c r="WYA32" s="26"/>
      <c r="WYB32" s="26"/>
      <c r="WYC32" s="26"/>
      <c r="WYD32" s="26"/>
      <c r="WYE32" s="26"/>
      <c r="WYF32" s="26"/>
      <c r="WYG32" s="26"/>
      <c r="WYH32" s="26"/>
      <c r="WYI32" s="26"/>
      <c r="WYJ32" s="26"/>
      <c r="WYK32" s="26"/>
      <c r="WYL32" s="26"/>
      <c r="WYM32" s="26"/>
      <c r="WYN32" s="26"/>
      <c r="WYO32" s="26"/>
      <c r="WYP32" s="26"/>
      <c r="WYQ32" s="26"/>
      <c r="WYR32" s="26"/>
      <c r="WYS32" s="26"/>
      <c r="WYT32" s="26"/>
      <c r="WYU32" s="26"/>
      <c r="WYV32" s="26"/>
      <c r="WYW32" s="26"/>
      <c r="WYX32" s="26"/>
      <c r="WYY32" s="26"/>
      <c r="WYZ32" s="26"/>
      <c r="WZA32" s="26"/>
      <c r="WZB32" s="26"/>
      <c r="WZC32" s="26"/>
      <c r="WZD32" s="26"/>
      <c r="WZE32" s="26"/>
      <c r="WZF32" s="26"/>
      <c r="WZG32" s="26"/>
      <c r="WZH32" s="26"/>
      <c r="WZI32" s="26"/>
      <c r="WZJ32" s="26"/>
      <c r="WZK32" s="26"/>
      <c r="WZL32" s="26"/>
      <c r="WZM32" s="26"/>
      <c r="WZN32" s="26"/>
      <c r="WZO32" s="26"/>
      <c r="WZP32" s="26"/>
      <c r="WZQ32" s="26"/>
      <c r="WZR32" s="26"/>
      <c r="WZS32" s="26"/>
      <c r="WZT32" s="26"/>
      <c r="WZU32" s="26"/>
      <c r="WZV32" s="26"/>
      <c r="WZW32" s="26"/>
      <c r="WZX32" s="26"/>
      <c r="WZY32" s="26"/>
      <c r="WZZ32" s="26"/>
      <c r="XAA32" s="26"/>
      <c r="XAB32" s="26"/>
      <c r="XAC32" s="26"/>
      <c r="XAD32" s="26"/>
      <c r="XAE32" s="26"/>
      <c r="XAF32" s="26"/>
      <c r="XAG32" s="26"/>
      <c r="XAH32" s="26"/>
      <c r="XAI32" s="26"/>
      <c r="XAJ32" s="26"/>
      <c r="XAK32" s="26"/>
      <c r="XAL32" s="26"/>
      <c r="XAM32" s="26"/>
      <c r="XAN32" s="26"/>
      <c r="XAO32" s="26"/>
      <c r="XAP32" s="26"/>
      <c r="XAQ32" s="26"/>
      <c r="XAR32" s="26"/>
      <c r="XAS32" s="26"/>
      <c r="XAT32" s="26"/>
      <c r="XAU32" s="26"/>
      <c r="XAV32" s="26"/>
      <c r="XAW32" s="26"/>
      <c r="XAX32" s="26"/>
      <c r="XAY32" s="26"/>
      <c r="XAZ32" s="26"/>
      <c r="XBA32" s="26"/>
      <c r="XBB32" s="26"/>
      <c r="XBC32" s="26"/>
      <c r="XBD32" s="26"/>
      <c r="XBE32" s="26"/>
      <c r="XBF32" s="26"/>
      <c r="XBG32" s="26"/>
      <c r="XBH32" s="26"/>
      <c r="XBI32" s="26"/>
      <c r="XBJ32" s="26"/>
      <c r="XBK32" s="26"/>
      <c r="XBL32" s="26"/>
      <c r="XBM32" s="26"/>
      <c r="XBN32" s="26"/>
      <c r="XBO32" s="26"/>
      <c r="XBP32" s="26"/>
      <c r="XBQ32" s="26"/>
      <c r="XBR32" s="26"/>
      <c r="XBS32" s="26"/>
      <c r="XBT32" s="26"/>
      <c r="XBU32" s="26"/>
      <c r="XBV32" s="26"/>
      <c r="XBW32" s="26"/>
      <c r="XBX32" s="26"/>
      <c r="XBY32" s="26"/>
      <c r="XBZ32" s="26"/>
      <c r="XCA32" s="26"/>
      <c r="XCB32" s="26"/>
      <c r="XCC32" s="26"/>
      <c r="XCD32" s="26"/>
      <c r="XCE32" s="26"/>
      <c r="XCF32" s="26"/>
      <c r="XCG32" s="26"/>
      <c r="XCH32" s="26"/>
      <c r="XCI32" s="26"/>
      <c r="XCJ32" s="26"/>
      <c r="XCK32" s="26"/>
      <c r="XCL32" s="26"/>
      <c r="XCM32" s="26"/>
      <c r="XCN32" s="26"/>
      <c r="XCO32" s="26"/>
      <c r="XCP32" s="26"/>
      <c r="XCQ32" s="26"/>
      <c r="XCR32" s="26"/>
      <c r="XCS32" s="26"/>
      <c r="XCT32" s="26"/>
      <c r="XCU32" s="26"/>
      <c r="XCV32" s="26"/>
      <c r="XCW32" s="26"/>
      <c r="XCX32" s="26"/>
      <c r="XCY32" s="26"/>
      <c r="XCZ32" s="26"/>
      <c r="XDA32" s="26"/>
      <c r="XDB32" s="26"/>
      <c r="XDC32" s="26"/>
      <c r="XDD32" s="26"/>
      <c r="XDE32" s="26"/>
      <c r="XDF32" s="26"/>
      <c r="XDG32" s="26"/>
      <c r="XDH32" s="26"/>
    </row>
    <row r="33" spans="1:42 16104:16336" s="38" customFormat="1" ht="36" customHeight="1">
      <c r="A33" s="55"/>
      <c r="B33" s="56"/>
      <c r="C33" s="36" t="s">
        <v>143</v>
      </c>
      <c r="D33" s="36" t="s">
        <v>144</v>
      </c>
      <c r="E33" s="36" t="s">
        <v>145</v>
      </c>
      <c r="F33" s="36" t="s">
        <v>146</v>
      </c>
      <c r="G33" s="36" t="s">
        <v>147</v>
      </c>
      <c r="H33" s="36" t="s">
        <v>148</v>
      </c>
      <c r="I33" s="36" t="s">
        <v>149</v>
      </c>
      <c r="J33" s="36" t="s">
        <v>150</v>
      </c>
      <c r="K33" s="36" t="s">
        <v>143</v>
      </c>
      <c r="L33" s="36" t="s">
        <v>144</v>
      </c>
      <c r="M33" s="36" t="s">
        <v>145</v>
      </c>
      <c r="N33" s="36" t="s">
        <v>146</v>
      </c>
      <c r="O33" s="36" t="s">
        <v>147</v>
      </c>
      <c r="P33" s="36" t="s">
        <v>148</v>
      </c>
      <c r="Q33" s="36" t="s">
        <v>149</v>
      </c>
      <c r="R33" s="36" t="s">
        <v>150</v>
      </c>
      <c r="S33" s="36" t="s">
        <v>143</v>
      </c>
      <c r="T33" s="36" t="s">
        <v>144</v>
      </c>
      <c r="U33" s="36" t="s">
        <v>145</v>
      </c>
      <c r="V33" s="36" t="s">
        <v>146</v>
      </c>
      <c r="W33" s="36" t="s">
        <v>147</v>
      </c>
      <c r="X33" s="57" t="s">
        <v>148</v>
      </c>
      <c r="Y33" s="36" t="s">
        <v>149</v>
      </c>
      <c r="Z33" s="36" t="s">
        <v>150</v>
      </c>
      <c r="AA33" s="36" t="s">
        <v>143</v>
      </c>
      <c r="AB33" s="36" t="s">
        <v>144</v>
      </c>
      <c r="AC33" s="36" t="s">
        <v>145</v>
      </c>
      <c r="AD33" s="36" t="s">
        <v>146</v>
      </c>
      <c r="AE33" s="36" t="s">
        <v>147</v>
      </c>
      <c r="AF33" s="36" t="s">
        <v>148</v>
      </c>
      <c r="AG33" s="36" t="s">
        <v>149</v>
      </c>
      <c r="AH33" s="36" t="s">
        <v>150</v>
      </c>
      <c r="AI33" s="26"/>
      <c r="AJ33" s="26"/>
      <c r="AK33" s="26"/>
      <c r="AL33" s="26"/>
      <c r="AM33" s="26"/>
      <c r="AN33" s="26"/>
      <c r="AO33" s="26"/>
      <c r="AP33" s="26"/>
      <c r="WUJ33" s="26"/>
      <c r="WUK33" s="26"/>
      <c r="WUL33" s="26"/>
      <c r="WUM33" s="26"/>
      <c r="WUN33" s="26"/>
      <c r="WUO33" s="26"/>
      <c r="WUP33" s="26"/>
      <c r="WUQ33" s="26"/>
      <c r="WUR33" s="26"/>
      <c r="WUS33" s="26"/>
      <c r="WUT33" s="26"/>
      <c r="WUU33" s="26"/>
      <c r="WUV33" s="26"/>
      <c r="WUW33" s="26"/>
      <c r="WUX33" s="26"/>
      <c r="WUY33" s="26"/>
      <c r="WUZ33" s="26"/>
      <c r="WVA33" s="26"/>
      <c r="WVB33" s="26"/>
      <c r="WVC33" s="26"/>
      <c r="WVD33" s="26"/>
      <c r="WVE33" s="26"/>
      <c r="WVF33" s="26"/>
      <c r="WVG33" s="26"/>
      <c r="WVH33" s="26"/>
      <c r="WVI33" s="26"/>
      <c r="WVJ33" s="26"/>
      <c r="WVK33" s="26"/>
      <c r="WVL33" s="26"/>
      <c r="WVM33" s="26"/>
      <c r="WVN33" s="26"/>
      <c r="WVO33" s="26"/>
      <c r="WVP33" s="26"/>
      <c r="WVQ33" s="26"/>
      <c r="WVR33" s="26"/>
      <c r="WVS33" s="26"/>
      <c r="WVT33" s="26"/>
      <c r="WVU33" s="26"/>
      <c r="WVV33" s="26"/>
      <c r="WVW33" s="26"/>
      <c r="WVX33" s="26"/>
      <c r="WVY33" s="26"/>
      <c r="WVZ33" s="26"/>
      <c r="WWA33" s="26"/>
      <c r="WWB33" s="26"/>
      <c r="WWC33" s="26"/>
      <c r="WWD33" s="26"/>
      <c r="WWE33" s="26"/>
      <c r="WWF33" s="26"/>
      <c r="WWG33" s="26"/>
      <c r="WWH33" s="26"/>
      <c r="WWI33" s="26"/>
      <c r="WWJ33" s="26"/>
      <c r="WWK33" s="26"/>
      <c r="WWL33" s="26"/>
      <c r="WWM33" s="26"/>
      <c r="WWN33" s="26"/>
      <c r="WWO33" s="26"/>
      <c r="WWP33" s="26"/>
      <c r="WWQ33" s="26"/>
      <c r="WWR33" s="26"/>
      <c r="WWS33" s="26"/>
      <c r="WWT33" s="26"/>
      <c r="WWU33" s="26"/>
      <c r="WWV33" s="26"/>
      <c r="WWW33" s="26"/>
      <c r="WWX33" s="26"/>
      <c r="WWY33" s="26"/>
      <c r="WWZ33" s="26"/>
      <c r="WXA33" s="26"/>
      <c r="WXB33" s="26"/>
      <c r="WXC33" s="26"/>
      <c r="WXD33" s="26"/>
      <c r="WXE33" s="26"/>
      <c r="WXF33" s="26"/>
      <c r="WXG33" s="26"/>
      <c r="WXH33" s="26"/>
      <c r="WXI33" s="26"/>
      <c r="WXJ33" s="26"/>
      <c r="WXK33" s="26"/>
      <c r="WXL33" s="26"/>
      <c r="WXM33" s="26"/>
      <c r="WXN33" s="26"/>
      <c r="WXO33" s="26"/>
      <c r="WXP33" s="26"/>
      <c r="WXQ33" s="26"/>
      <c r="WXR33" s="26"/>
      <c r="WXS33" s="26"/>
      <c r="WXT33" s="26"/>
      <c r="WXU33" s="26"/>
      <c r="WXV33" s="26"/>
      <c r="WXW33" s="26"/>
      <c r="WXX33" s="26"/>
      <c r="WXY33" s="26"/>
      <c r="WXZ33" s="26"/>
      <c r="WYA33" s="26"/>
      <c r="WYB33" s="26"/>
      <c r="WYC33" s="26"/>
      <c r="WYD33" s="26"/>
      <c r="WYE33" s="26"/>
      <c r="WYF33" s="26"/>
      <c r="WYG33" s="26"/>
      <c r="WYH33" s="26"/>
      <c r="WYI33" s="26"/>
      <c r="WYJ33" s="26"/>
      <c r="WYK33" s="26"/>
      <c r="WYL33" s="26"/>
      <c r="WYM33" s="26"/>
      <c r="WYN33" s="26"/>
      <c r="WYO33" s="26"/>
      <c r="WYP33" s="26"/>
      <c r="WYQ33" s="26"/>
      <c r="WYR33" s="26"/>
      <c r="WYS33" s="26"/>
      <c r="WYT33" s="26"/>
      <c r="WYU33" s="26"/>
      <c r="WYV33" s="26"/>
      <c r="WYW33" s="26"/>
      <c r="WYX33" s="26"/>
      <c r="WYY33" s="26"/>
      <c r="WYZ33" s="26"/>
      <c r="WZA33" s="26"/>
      <c r="WZB33" s="26"/>
      <c r="WZC33" s="26"/>
      <c r="WZD33" s="26"/>
      <c r="WZE33" s="26"/>
      <c r="WZF33" s="26"/>
      <c r="WZG33" s="26"/>
      <c r="WZH33" s="26"/>
      <c r="WZI33" s="26"/>
      <c r="WZJ33" s="26"/>
      <c r="WZK33" s="26"/>
      <c r="WZL33" s="26"/>
      <c r="WZM33" s="26"/>
      <c r="WZN33" s="26"/>
      <c r="WZO33" s="26"/>
      <c r="WZP33" s="26"/>
      <c r="WZQ33" s="26"/>
      <c r="WZR33" s="26"/>
      <c r="WZS33" s="26"/>
      <c r="WZT33" s="26"/>
      <c r="WZU33" s="26"/>
      <c r="WZV33" s="26"/>
      <c r="WZW33" s="26"/>
      <c r="WZX33" s="26"/>
      <c r="WZY33" s="26"/>
      <c r="WZZ33" s="26"/>
      <c r="XAA33" s="26"/>
      <c r="XAB33" s="26"/>
      <c r="XAC33" s="26"/>
      <c r="XAD33" s="26"/>
      <c r="XAE33" s="26"/>
      <c r="XAF33" s="26"/>
      <c r="XAG33" s="26"/>
      <c r="XAH33" s="26"/>
      <c r="XAI33" s="26"/>
      <c r="XAJ33" s="26"/>
      <c r="XAK33" s="26"/>
      <c r="XAL33" s="26"/>
      <c r="XAM33" s="26"/>
      <c r="XAN33" s="26"/>
      <c r="XAO33" s="26"/>
      <c r="XAP33" s="26"/>
      <c r="XAQ33" s="26"/>
      <c r="XAR33" s="26"/>
      <c r="XAS33" s="26"/>
      <c r="XAT33" s="26"/>
      <c r="XAU33" s="26"/>
      <c r="XAV33" s="26"/>
      <c r="XAW33" s="26"/>
      <c r="XAX33" s="26"/>
      <c r="XAY33" s="26"/>
      <c r="XAZ33" s="26"/>
      <c r="XBA33" s="26"/>
      <c r="XBB33" s="26"/>
      <c r="XBC33" s="26"/>
      <c r="XBD33" s="26"/>
      <c r="XBE33" s="26"/>
      <c r="XBF33" s="26"/>
      <c r="XBG33" s="26"/>
      <c r="XBH33" s="26"/>
      <c r="XBI33" s="26"/>
      <c r="XBJ33" s="26"/>
      <c r="XBK33" s="26"/>
      <c r="XBL33" s="26"/>
      <c r="XBM33" s="26"/>
      <c r="XBN33" s="26"/>
      <c r="XBO33" s="26"/>
      <c r="XBP33" s="26"/>
      <c r="XBQ33" s="26"/>
      <c r="XBR33" s="26"/>
      <c r="XBS33" s="26"/>
      <c r="XBT33" s="26"/>
      <c r="XBU33" s="26"/>
      <c r="XBV33" s="26"/>
      <c r="XBW33" s="26"/>
      <c r="XBX33" s="26"/>
      <c r="XBY33" s="26"/>
      <c r="XBZ33" s="26"/>
      <c r="XCA33" s="26"/>
      <c r="XCB33" s="26"/>
      <c r="XCC33" s="26"/>
      <c r="XCD33" s="26"/>
      <c r="XCE33" s="26"/>
      <c r="XCF33" s="26"/>
      <c r="XCG33" s="26"/>
      <c r="XCH33" s="26"/>
      <c r="XCI33" s="26"/>
      <c r="XCJ33" s="26"/>
      <c r="XCK33" s="26"/>
      <c r="XCL33" s="26"/>
      <c r="XCM33" s="26"/>
      <c r="XCN33" s="26"/>
      <c r="XCO33" s="26"/>
      <c r="XCP33" s="26"/>
      <c r="XCQ33" s="26"/>
      <c r="XCR33" s="26"/>
      <c r="XCS33" s="26"/>
      <c r="XCT33" s="26"/>
      <c r="XCU33" s="26"/>
      <c r="XCV33" s="26"/>
      <c r="XCW33" s="26"/>
      <c r="XCX33" s="26"/>
      <c r="XCY33" s="26"/>
      <c r="XCZ33" s="26"/>
      <c r="XDA33" s="26"/>
      <c r="XDB33" s="26"/>
      <c r="XDC33" s="26"/>
      <c r="XDD33" s="26"/>
      <c r="XDE33" s="26"/>
      <c r="XDF33" s="26"/>
      <c r="XDG33" s="26"/>
      <c r="XDH33" s="26"/>
    </row>
    <row r="34" spans="1:42 16104:16336" ht="63" customHeight="1">
      <c r="A34" s="68" t="s">
        <v>210</v>
      </c>
      <c r="B34" s="68" t="s">
        <v>180</v>
      </c>
      <c r="C34" s="160" t="str">
        <f>IFERROR(IF(OR(C25="",#REF!=""),"",C25/#REF!-1),"")</f>
        <v/>
      </c>
      <c r="D34" s="160" t="str">
        <f>IFERROR(IF(OR(D25="",#REF!=""),"",D25/#REF!-1),"")</f>
        <v/>
      </c>
      <c r="E34" s="160" t="str">
        <f>IFERROR(IF(OR(E25="",#REF!=""),"",E25/#REF!-1),"")</f>
        <v/>
      </c>
      <c r="F34" s="160" t="str">
        <f>IFERROR(IF(OR(F25="",#REF!=""),"",F25/#REF!-1),"")</f>
        <v/>
      </c>
      <c r="G34" s="160" t="str">
        <f>IFERROR(IF(OR(G25="",#REF!=""),"",G25/#REF!-1),"")</f>
        <v/>
      </c>
      <c r="H34" s="160" t="str">
        <f>IFERROR(IF(OR(H25="",#REF!=""),"",H25/#REF!-1),"")</f>
        <v/>
      </c>
      <c r="I34" s="160" t="str">
        <f>IFERROR(IF(OR(I25="",#REF!=""),"",I25/#REF!-1),"")</f>
        <v/>
      </c>
      <c r="J34" s="160" t="str">
        <f>IFERROR(IF(OR(J25="",#REF!=""),"",J25/#REF!-1),"")</f>
        <v/>
      </c>
      <c r="K34" s="160">
        <f t="shared" ref="K34:Z34" si="14">IFERROR(IF(OR(K25="",C25=""),"",K25/C25-1),"")</f>
        <v>0.10604732690622254</v>
      </c>
      <c r="L34" s="160">
        <f t="shared" si="14"/>
        <v>0.3465033583563808</v>
      </c>
      <c r="M34" s="160">
        <f t="shared" si="14"/>
        <v>0.23249532516102223</v>
      </c>
      <c r="N34" s="160">
        <f t="shared" si="14"/>
        <v>0.10397052803929596</v>
      </c>
      <c r="O34" s="160">
        <f t="shared" si="14"/>
        <v>0.18922271223814779</v>
      </c>
      <c r="P34" s="160">
        <f t="shared" si="14"/>
        <v>-6.2192723697148455E-2</v>
      </c>
      <c r="Q34" s="160">
        <f t="shared" si="14"/>
        <v>1.5358623867300913E-4</v>
      </c>
      <c r="R34" s="160">
        <f t="shared" si="14"/>
        <v>9.8904980572235957E-2</v>
      </c>
      <c r="S34" s="160">
        <f t="shared" si="14"/>
        <v>-3.5261489698890647E-2</v>
      </c>
      <c r="T34" s="160">
        <f t="shared" si="14"/>
        <v>-0.19571596244131451</v>
      </c>
      <c r="U34" s="160">
        <f t="shared" si="14"/>
        <v>-0.12744436952124072</v>
      </c>
      <c r="V34" s="160">
        <f t="shared" si="14"/>
        <v>0.1353355580274378</v>
      </c>
      <c r="W34" s="160">
        <f t="shared" si="14"/>
        <v>-4.5312318924556783E-2</v>
      </c>
      <c r="X34" s="160">
        <f t="shared" si="14"/>
        <v>2.5163826998689354E-2</v>
      </c>
      <c r="Y34" s="160">
        <f t="shared" si="14"/>
        <v>7.0792383292383354E-2</v>
      </c>
      <c r="Z34" s="160">
        <f t="shared" si="14"/>
        <v>-2.3706203792992597E-2</v>
      </c>
      <c r="AA34" s="160">
        <f t="shared" ref="AA34:AH35" si="15">IF(S25=0,"",AA25/S25-1)</f>
        <v>-6.1601642710472637E-3</v>
      </c>
      <c r="AB34" s="160">
        <f t="shared" si="15"/>
        <v>-4.4874133527909477E-2</v>
      </c>
      <c r="AC34" s="160">
        <f t="shared" si="15"/>
        <v>-2.6661514683153031E-2</v>
      </c>
      <c r="AD34" s="160">
        <f t="shared" si="15"/>
        <v>5.6825604180274381E-2</v>
      </c>
      <c r="AE34" s="160">
        <f t="shared" si="15"/>
        <v>4.3699927166787056E-3</v>
      </c>
      <c r="AF34" s="160">
        <f t="shared" si="15"/>
        <v>-0.12528765021733568</v>
      </c>
      <c r="AG34" s="160">
        <f t="shared" si="15"/>
        <v>-4.5317653807543379E-2</v>
      </c>
      <c r="AH34" s="160">
        <f t="shared" si="15"/>
        <v>-3.7369330809120083E-2</v>
      </c>
    </row>
    <row r="35" spans="1:42 16104:16336" s="66" customFormat="1" ht="63" customHeight="1">
      <c r="A35" s="68" t="s">
        <v>211</v>
      </c>
      <c r="B35" s="68" t="s">
        <v>180</v>
      </c>
      <c r="C35" s="160" t="str">
        <f>IFERROR(IF(OR(C26="",#REF!=""),"",C26/#REF!-1),"")</f>
        <v/>
      </c>
      <c r="D35" s="160" t="str">
        <f>IFERROR(IF(OR(D26="",#REF!=""),"",D26/#REF!-1),"")</f>
        <v/>
      </c>
      <c r="E35" s="160" t="str">
        <f>IFERROR(IF(OR(E26="",#REF!=""),"",E26/#REF!-1),"")</f>
        <v/>
      </c>
      <c r="F35" s="160" t="str">
        <f>IFERROR(IF(OR(F26="",#REF!=""),"",F26/#REF!-1),"")</f>
        <v/>
      </c>
      <c r="G35" s="160" t="str">
        <f>IFERROR(IF(OR(G26="",#REF!=""),"",G26/#REF!-1),"")</f>
        <v/>
      </c>
      <c r="H35" s="160" t="str">
        <f>IFERROR(IF(OR(H26="",#REF!=""),"",H26/#REF!-1),"")</f>
        <v/>
      </c>
      <c r="I35" s="160" t="str">
        <f>IFERROR(IF(OR(I26="",#REF!=""),"",I26/#REF!-1),"")</f>
        <v/>
      </c>
      <c r="J35" s="160" t="str">
        <f>IFERROR(IF(OR(J26="",#REF!=""),"",J26/#REF!-1),"")</f>
        <v/>
      </c>
      <c r="K35" s="160">
        <f t="shared" ref="K35:Z35" si="16">IF(C26=0,"",K26/C26-1)</f>
        <v>-0.61715749039692702</v>
      </c>
      <c r="L35" s="160">
        <f t="shared" si="16"/>
        <v>-0.59266535690897182</v>
      </c>
      <c r="M35" s="160">
        <f t="shared" si="16"/>
        <v>-0.60505017805114925</v>
      </c>
      <c r="N35" s="160">
        <f t="shared" si="16"/>
        <v>-0.64918032786885238</v>
      </c>
      <c r="O35" s="160">
        <f t="shared" si="16"/>
        <v>-0.62146777800365927</v>
      </c>
      <c r="P35" s="160">
        <f t="shared" si="16"/>
        <v>-0.61623325453112687</v>
      </c>
      <c r="Q35" s="160">
        <f t="shared" si="16"/>
        <v>-0.63568893191352049</v>
      </c>
      <c r="R35" s="160">
        <f t="shared" si="16"/>
        <v>-0.62039431157078218</v>
      </c>
      <c r="S35" s="160">
        <f t="shared" si="16"/>
        <v>0.12374581939799323</v>
      </c>
      <c r="T35" s="160">
        <f t="shared" si="16"/>
        <v>-0.31672025723472674</v>
      </c>
      <c r="U35" s="160">
        <f t="shared" si="16"/>
        <v>-0.10081967213114751</v>
      </c>
      <c r="V35" s="160">
        <f t="shared" si="16"/>
        <v>-3.2710280373831724E-2</v>
      </c>
      <c r="W35" s="160">
        <f t="shared" si="16"/>
        <v>-7.7336197636949544E-2</v>
      </c>
      <c r="X35" s="160">
        <f t="shared" si="16"/>
        <v>1.1293634496919918</v>
      </c>
      <c r="Y35" s="160">
        <f t="shared" si="16"/>
        <v>0.46855624446412758</v>
      </c>
      <c r="Z35" s="160">
        <f t="shared" si="16"/>
        <v>0.17283950617283961</v>
      </c>
      <c r="AA35" s="160">
        <f t="shared" si="15"/>
        <v>1.7276785714285716</v>
      </c>
      <c r="AB35" s="160">
        <f t="shared" si="15"/>
        <v>-0.22352941176470587</v>
      </c>
      <c r="AC35" s="160">
        <f t="shared" si="15"/>
        <v>0.97174111212397452</v>
      </c>
      <c r="AD35" s="160">
        <f t="shared" si="15"/>
        <v>-0.784219001610306</v>
      </c>
      <c r="AE35" s="160">
        <f t="shared" si="15"/>
        <v>0.3370197904540162</v>
      </c>
      <c r="AF35" s="160">
        <f t="shared" si="15"/>
        <v>-0.94503375120540023</v>
      </c>
      <c r="AG35" s="160">
        <f t="shared" si="15"/>
        <v>-0.88480096501809413</v>
      </c>
      <c r="AH35" s="160">
        <f t="shared" si="15"/>
        <v>-0.14555353901996371</v>
      </c>
      <c r="AI35" s="26"/>
      <c r="AJ35" s="26"/>
      <c r="AK35" s="26"/>
      <c r="AL35" s="26"/>
      <c r="AM35" s="26"/>
      <c r="AN35" s="26"/>
      <c r="AO35" s="26"/>
      <c r="AP35" s="26"/>
      <c r="WUJ35" s="26"/>
      <c r="WUK35" s="26"/>
      <c r="WUL35" s="26"/>
      <c r="WUM35" s="26"/>
      <c r="WUN35" s="26"/>
      <c r="WUO35" s="26"/>
      <c r="WUP35" s="26"/>
      <c r="WUQ35" s="26"/>
      <c r="WUR35" s="26"/>
      <c r="WUS35" s="26"/>
      <c r="WUT35" s="26"/>
      <c r="WUU35" s="26"/>
      <c r="WUV35" s="26"/>
      <c r="WUW35" s="26"/>
      <c r="WUX35" s="26"/>
      <c r="WUY35" s="26"/>
      <c r="WUZ35" s="26"/>
      <c r="WVA35" s="26"/>
      <c r="WVB35" s="26"/>
      <c r="WVC35" s="26"/>
      <c r="WVD35" s="26"/>
      <c r="WVE35" s="26"/>
      <c r="WVF35" s="26"/>
      <c r="WVG35" s="26"/>
      <c r="WVH35" s="26"/>
      <c r="WVI35" s="26"/>
      <c r="WVJ35" s="26"/>
      <c r="WVK35" s="26"/>
      <c r="WVL35" s="26"/>
      <c r="WVM35" s="26"/>
      <c r="WVN35" s="26"/>
      <c r="WVO35" s="26"/>
      <c r="WVP35" s="26"/>
      <c r="WVQ35" s="26"/>
      <c r="WVR35" s="26"/>
      <c r="WVS35" s="26"/>
      <c r="WVT35" s="26"/>
      <c r="WVU35" s="26"/>
      <c r="WVV35" s="26"/>
      <c r="WVW35" s="26"/>
      <c r="WVX35" s="26"/>
      <c r="WVY35" s="26"/>
      <c r="WVZ35" s="26"/>
      <c r="WWA35" s="26"/>
      <c r="WWB35" s="26"/>
      <c r="WWC35" s="26"/>
      <c r="WWD35" s="26"/>
      <c r="WWE35" s="26"/>
      <c r="WWF35" s="26"/>
      <c r="WWG35" s="26"/>
      <c r="WWH35" s="26"/>
      <c r="WWI35" s="26"/>
      <c r="WWJ35" s="26"/>
      <c r="WWK35" s="26"/>
      <c r="WWL35" s="26"/>
      <c r="WWM35" s="26"/>
      <c r="WWN35" s="26"/>
      <c r="WWO35" s="26"/>
      <c r="WWP35" s="26"/>
      <c r="WWQ35" s="26"/>
      <c r="WWR35" s="26"/>
      <c r="WWS35" s="26"/>
      <c r="WWT35" s="26"/>
      <c r="WWU35" s="26"/>
      <c r="WWV35" s="26"/>
      <c r="WWW35" s="26"/>
      <c r="WWX35" s="26"/>
      <c r="WWY35" s="26"/>
      <c r="WWZ35" s="26"/>
      <c r="WXA35" s="26"/>
      <c r="WXB35" s="26"/>
      <c r="WXC35" s="26"/>
      <c r="WXD35" s="26"/>
      <c r="WXE35" s="26"/>
      <c r="WXF35" s="26"/>
      <c r="WXG35" s="26"/>
      <c r="WXH35" s="26"/>
      <c r="WXI35" s="26"/>
      <c r="WXJ35" s="26"/>
      <c r="WXK35" s="26"/>
      <c r="WXL35" s="26"/>
      <c r="WXM35" s="26"/>
      <c r="WXN35" s="26"/>
      <c r="WXO35" s="26"/>
      <c r="WXP35" s="26"/>
      <c r="WXQ35" s="26"/>
      <c r="WXR35" s="26"/>
      <c r="WXS35" s="26"/>
      <c r="WXT35" s="26"/>
      <c r="WXU35" s="26"/>
      <c r="WXV35" s="26"/>
      <c r="WXW35" s="26"/>
      <c r="WXX35" s="26"/>
      <c r="WXY35" s="26"/>
      <c r="WXZ35" s="26"/>
      <c r="WYA35" s="26"/>
      <c r="WYB35" s="26"/>
      <c r="WYC35" s="26"/>
      <c r="WYD35" s="26"/>
      <c r="WYE35" s="26"/>
      <c r="WYF35" s="26"/>
      <c r="WYG35" s="26"/>
      <c r="WYH35" s="26"/>
      <c r="WYI35" s="26"/>
      <c r="WYJ35" s="26"/>
      <c r="WYK35" s="26"/>
      <c r="WYL35" s="26"/>
      <c r="WYM35" s="26"/>
      <c r="WYN35" s="26"/>
      <c r="WYO35" s="26"/>
      <c r="WYP35" s="26"/>
      <c r="WYQ35" s="26"/>
      <c r="WYR35" s="26"/>
      <c r="WYS35" s="26"/>
      <c r="WYT35" s="26"/>
      <c r="WYU35" s="26"/>
      <c r="WYV35" s="26"/>
      <c r="WYW35" s="26"/>
      <c r="WYX35" s="26"/>
      <c r="WYY35" s="26"/>
      <c r="WYZ35" s="26"/>
      <c r="WZA35" s="26"/>
      <c r="WZB35" s="26"/>
      <c r="WZC35" s="26"/>
      <c r="WZD35" s="26"/>
      <c r="WZE35" s="26"/>
      <c r="WZF35" s="26"/>
      <c r="WZG35" s="26"/>
      <c r="WZH35" s="26"/>
      <c r="WZI35" s="26"/>
      <c r="WZJ35" s="26"/>
      <c r="WZK35" s="26"/>
      <c r="WZL35" s="26"/>
      <c r="WZM35" s="26"/>
      <c r="WZN35" s="26"/>
      <c r="WZO35" s="26"/>
      <c r="WZP35" s="26"/>
      <c r="WZQ35" s="26"/>
      <c r="WZR35" s="26"/>
      <c r="WZS35" s="26"/>
      <c r="WZT35" s="26"/>
      <c r="WZU35" s="26"/>
      <c r="WZV35" s="26"/>
      <c r="WZW35" s="26"/>
      <c r="WZX35" s="26"/>
      <c r="WZY35" s="26"/>
      <c r="WZZ35" s="26"/>
      <c r="XAA35" s="26"/>
      <c r="XAB35" s="26"/>
      <c r="XAC35" s="26"/>
      <c r="XAD35" s="26"/>
      <c r="XAE35" s="26"/>
      <c r="XAF35" s="26"/>
      <c r="XAG35" s="26"/>
      <c r="XAH35" s="26"/>
      <c r="XAI35" s="26"/>
      <c r="XAJ35" s="26"/>
      <c r="XAK35" s="26"/>
      <c r="XAL35" s="26"/>
      <c r="XAM35" s="26"/>
      <c r="XAN35" s="26"/>
      <c r="XAO35" s="26"/>
      <c r="XAP35" s="26"/>
      <c r="XAQ35" s="26"/>
      <c r="XAR35" s="26"/>
      <c r="XAS35" s="26"/>
      <c r="XAT35" s="26"/>
      <c r="XAU35" s="26"/>
      <c r="XAV35" s="26"/>
      <c r="XAW35" s="26"/>
      <c r="XAX35" s="26"/>
      <c r="XAY35" s="26"/>
      <c r="XAZ35" s="26"/>
      <c r="XBA35" s="26"/>
      <c r="XBB35" s="26"/>
      <c r="XBC35" s="26"/>
      <c r="XBD35" s="26"/>
      <c r="XBE35" s="26"/>
      <c r="XBF35" s="26"/>
      <c r="XBG35" s="26"/>
      <c r="XBH35" s="26"/>
      <c r="XBI35" s="26"/>
      <c r="XBJ35" s="26"/>
      <c r="XBK35" s="26"/>
      <c r="XBL35" s="26"/>
      <c r="XBM35" s="26"/>
      <c r="XBN35" s="26"/>
      <c r="XBO35" s="26"/>
      <c r="XBP35" s="26"/>
      <c r="XBQ35" s="26"/>
      <c r="XBR35" s="26"/>
      <c r="XBS35" s="26"/>
      <c r="XBT35" s="26"/>
      <c r="XBU35" s="26"/>
      <c r="XBV35" s="26"/>
      <c r="XBW35" s="26"/>
      <c r="XBX35" s="26"/>
      <c r="XBY35" s="26"/>
      <c r="XBZ35" s="26"/>
      <c r="XCA35" s="26"/>
      <c r="XCB35" s="26"/>
      <c r="XCC35" s="26"/>
      <c r="XCD35" s="26"/>
      <c r="XCE35" s="26"/>
      <c r="XCF35" s="26"/>
      <c r="XCG35" s="26"/>
      <c r="XCH35" s="26"/>
      <c r="XCI35" s="26"/>
      <c r="XCJ35" s="26"/>
      <c r="XCK35" s="26"/>
      <c r="XCL35" s="26"/>
      <c r="XCM35" s="26"/>
      <c r="XCN35" s="26"/>
      <c r="XCO35" s="26"/>
      <c r="XCP35" s="26"/>
      <c r="XCQ35" s="26"/>
      <c r="XCR35" s="26"/>
      <c r="XCS35" s="26"/>
      <c r="XCT35" s="26"/>
      <c r="XCU35" s="26"/>
      <c r="XCV35" s="26"/>
      <c r="XCW35" s="26"/>
      <c r="XCX35" s="26"/>
      <c r="XCY35" s="26"/>
      <c r="XCZ35" s="26"/>
      <c r="XDA35" s="26"/>
      <c r="XDB35" s="26"/>
      <c r="XDC35" s="26"/>
      <c r="XDD35" s="26"/>
      <c r="XDE35" s="26"/>
      <c r="XDF35" s="26"/>
      <c r="XDG35" s="26"/>
      <c r="XDH35" s="26"/>
    </row>
    <row r="36" spans="1:42 16104:16336" ht="63" customHeight="1">
      <c r="A36" s="68" t="s">
        <v>212</v>
      </c>
      <c r="B36" s="68" t="s">
        <v>180</v>
      </c>
      <c r="C36" s="160" t="str">
        <f>IFERROR(IF(OR(C27="",#REF!=""),"",C27/#REF!-1),"")</f>
        <v/>
      </c>
      <c r="D36" s="160" t="str">
        <f>IFERROR(IF(OR(D27="",#REF!=""),"",D27/#REF!-1),"")</f>
        <v/>
      </c>
      <c r="E36" s="160" t="str">
        <f>IFERROR(IF(OR(E27="",#REF!=""),"",E27/#REF!-1),"")</f>
        <v/>
      </c>
      <c r="F36" s="160" t="str">
        <f>IFERROR(IF(OR(F27="",#REF!=""),"",F27/#REF!-1),"")</f>
        <v/>
      </c>
      <c r="G36" s="160" t="str">
        <f>IFERROR(IF(OR(G27="",#REF!=""),"",G27/#REF!-1),"")</f>
        <v/>
      </c>
      <c r="H36" s="160" t="str">
        <f>IFERROR(IF(OR(H27="",#REF!=""),"",H27/#REF!-1),"")</f>
        <v/>
      </c>
      <c r="I36" s="160" t="str">
        <f>IFERROR(IF(OR(I27="",#REF!=""),"",I27/#REF!-1),"")</f>
        <v/>
      </c>
      <c r="J36" s="160" t="str">
        <f>IFERROR(IF(OR(J27="",#REF!=""),"",J27/#REF!-1),"")</f>
        <v/>
      </c>
      <c r="K36" s="160">
        <f t="shared" ref="K36:AH38" si="17">IFERROR(IF(OR(K27="",C27=""),"",K27/C27-1),"")</f>
        <v>-0.89884393063583812</v>
      </c>
      <c r="L36" s="160">
        <f t="shared" si="17"/>
        <v>-0.47887323943661975</v>
      </c>
      <c r="M36" s="160">
        <f t="shared" si="17"/>
        <v>-0.77663934426229508</v>
      </c>
      <c r="N36" s="160">
        <f t="shared" si="17"/>
        <v>0.88505747126436773</v>
      </c>
      <c r="O36" s="160">
        <f t="shared" si="17"/>
        <v>-0.52521739130434786</v>
      </c>
      <c r="P36" s="160">
        <f t="shared" si="17"/>
        <v>0.5</v>
      </c>
      <c r="Q36" s="160">
        <f t="shared" si="17"/>
        <v>0.76377952755905509</v>
      </c>
      <c r="R36" s="160">
        <f t="shared" si="17"/>
        <v>-0.45853658536585362</v>
      </c>
      <c r="S36" s="160">
        <f t="shared" si="17"/>
        <v>0.54285714285714293</v>
      </c>
      <c r="T36" s="160">
        <f t="shared" si="17"/>
        <v>-0.33783783783783783</v>
      </c>
      <c r="U36" s="160">
        <f t="shared" si="17"/>
        <v>-5.5045871559633031E-2</v>
      </c>
      <c r="V36" s="160">
        <f t="shared" si="17"/>
        <v>-0.37804878048780488</v>
      </c>
      <c r="W36" s="160">
        <f t="shared" si="17"/>
        <v>-0.24908424908424909</v>
      </c>
      <c r="X36" s="160">
        <f t="shared" si="17"/>
        <v>1.0833333333333335</v>
      </c>
      <c r="Y36" s="160">
        <f t="shared" si="17"/>
        <v>1.3392857142857206E-2</v>
      </c>
      <c r="Z36" s="160">
        <f t="shared" si="17"/>
        <v>-9.009009009009028E-3</v>
      </c>
      <c r="AA36" s="160">
        <f t="shared" si="17"/>
        <v>1.8518518518518601E-2</v>
      </c>
      <c r="AB36" s="160">
        <f t="shared" si="17"/>
        <v>0.16326530612244894</v>
      </c>
      <c r="AC36" s="160">
        <f t="shared" si="17"/>
        <v>8.737864077669899E-2</v>
      </c>
      <c r="AD36" s="160">
        <f t="shared" si="17"/>
        <v>0.78431372549019618</v>
      </c>
      <c r="AE36" s="160">
        <f t="shared" si="17"/>
        <v>0.43414634146341458</v>
      </c>
      <c r="AF36" s="160">
        <f t="shared" si="17"/>
        <v>1.7839999999999998</v>
      </c>
      <c r="AG36" s="160">
        <f t="shared" si="17"/>
        <v>1.3348017621145374</v>
      </c>
      <c r="AH36" s="160">
        <f t="shared" si="17"/>
        <v>0.94545454545454555</v>
      </c>
    </row>
    <row r="37" spans="1:42 16104:16336" ht="63" customHeight="1">
      <c r="A37" s="68" t="s">
        <v>213</v>
      </c>
      <c r="B37" s="68" t="s">
        <v>180</v>
      </c>
      <c r="C37" s="160" t="str">
        <f>IFERROR(IF(OR(C28="",#REF!=""),"",C28/#REF!-1),"")</f>
        <v/>
      </c>
      <c r="D37" s="160" t="str">
        <f>IFERROR(IF(OR(D28="",#REF!=""),"",D28/#REF!-1),"")</f>
        <v/>
      </c>
      <c r="E37" s="160" t="str">
        <f>IFERROR(IF(OR(E28="",#REF!=""),"",E28/#REF!-1),"")</f>
        <v/>
      </c>
      <c r="F37" s="160" t="str">
        <f>IFERROR(IF(OR(F28="",#REF!=""),"",F28/#REF!-1),"")</f>
        <v/>
      </c>
      <c r="G37" s="160" t="str">
        <f>IFERROR(IF(OR(G28="",#REF!=""),"",G28/#REF!-1),"")</f>
        <v/>
      </c>
      <c r="H37" s="160" t="str">
        <f>IFERROR(IF(OR(H28="",#REF!=""),"",H28/#REF!-1),"")</f>
        <v/>
      </c>
      <c r="I37" s="160" t="str">
        <f>IFERROR(IF(OR(I28="",#REF!=""),"",I28/#REF!-1),"")</f>
        <v/>
      </c>
      <c r="J37" s="160" t="str">
        <f>IFERROR(IF(OR(J28="",#REF!=""),"",J28/#REF!-1),"")</f>
        <v/>
      </c>
      <c r="K37" s="160">
        <f t="shared" si="17"/>
        <v>-0.16666666666666663</v>
      </c>
      <c r="L37" s="160">
        <f t="shared" si="17"/>
        <v>-0.12068965517241381</v>
      </c>
      <c r="M37" s="160">
        <f t="shared" si="17"/>
        <v>-0.1428571428571429</v>
      </c>
      <c r="N37" s="160">
        <f t="shared" si="17"/>
        <v>-0.7</v>
      </c>
      <c r="O37" s="160">
        <f t="shared" si="17"/>
        <v>-0.44214876033057848</v>
      </c>
      <c r="P37" s="160">
        <f t="shared" si="17"/>
        <v>-0.18333333333333335</v>
      </c>
      <c r="Q37" s="160">
        <f t="shared" si="17"/>
        <v>-0.5368421052631579</v>
      </c>
      <c r="R37" s="160">
        <f t="shared" si="17"/>
        <v>-0.39072847682119205</v>
      </c>
      <c r="S37" s="160">
        <f t="shared" si="17"/>
        <v>-0.46666666666666667</v>
      </c>
      <c r="T37" s="160">
        <f t="shared" si="17"/>
        <v>-0.82352941176470584</v>
      </c>
      <c r="U37" s="160">
        <f t="shared" si="17"/>
        <v>-0.65625</v>
      </c>
      <c r="V37" s="160">
        <f t="shared" si="17"/>
        <v>1.6923076923076925</v>
      </c>
      <c r="W37" s="160">
        <f t="shared" si="17"/>
        <v>2.2222222222222143E-2</v>
      </c>
      <c r="X37" s="160">
        <f t="shared" si="17"/>
        <v>-8.1632653061224469E-2</v>
      </c>
      <c r="Y37" s="160">
        <f t="shared" si="17"/>
        <v>0.70454545454545459</v>
      </c>
      <c r="Z37" s="160">
        <f t="shared" si="17"/>
        <v>-5.4347826086956763E-3</v>
      </c>
      <c r="AA37" s="160">
        <f t="shared" ref="AA37:AH38" si="18">IF(S28=0,"",AA28/S28-1)</f>
        <v>-0.25</v>
      </c>
      <c r="AB37" s="160">
        <f t="shared" si="18"/>
        <v>4.8888888888888893</v>
      </c>
      <c r="AC37" s="160">
        <f t="shared" si="18"/>
        <v>1.1515151515151514</v>
      </c>
      <c r="AD37" s="160">
        <f t="shared" si="18"/>
        <v>-0.26666666666666672</v>
      </c>
      <c r="AE37" s="160">
        <f t="shared" si="18"/>
        <v>7.2463768115942129E-2</v>
      </c>
      <c r="AF37" s="160">
        <f t="shared" si="18"/>
        <v>0.9111111111111112</v>
      </c>
      <c r="AG37" s="160">
        <f t="shared" si="18"/>
        <v>8.666666666666667E-2</v>
      </c>
      <c r="AH37" s="160">
        <f t="shared" si="18"/>
        <v>0.27868852459016402</v>
      </c>
    </row>
    <row r="38" spans="1:42 16104:16336" ht="63" customHeight="1">
      <c r="A38" s="68" t="s">
        <v>214</v>
      </c>
      <c r="B38" s="68" t="s">
        <v>180</v>
      </c>
      <c r="C38" s="160" t="str">
        <f>IFERROR(IF(OR(C29="",#REF!=""),"",C29/#REF!-1),"")</f>
        <v/>
      </c>
      <c r="D38" s="160" t="str">
        <f>IFERROR(IF(OR(D29="",#REF!=""),"",D29/#REF!-1),"")</f>
        <v/>
      </c>
      <c r="E38" s="160" t="str">
        <f>IFERROR(IF(OR(E29="",#REF!=""),"",E29/#REF!-1),"")</f>
        <v/>
      </c>
      <c r="F38" s="160" t="str">
        <f>IFERROR(IF(OR(F29="",#REF!=""),"",F29/#REF!-1),"")</f>
        <v/>
      </c>
      <c r="G38" s="160" t="str">
        <f>IFERROR(IF(OR(G29="",#REF!=""),"",G29/#REF!-1),"")</f>
        <v/>
      </c>
      <c r="H38" s="160" t="str">
        <f>IFERROR(IF(OR(H29="",#REF!=""),"",H29/#REF!-1),"")</f>
        <v/>
      </c>
      <c r="I38" s="160" t="str">
        <f>IFERROR(IF(OR(I29="",#REF!=""),"",I29/#REF!-1),"")</f>
        <v/>
      </c>
      <c r="J38" s="160" t="str">
        <f>IFERROR(IF(OR(J29="",#REF!=""),"",J29/#REF!-1),"")</f>
        <v/>
      </c>
      <c r="K38" s="160">
        <f t="shared" si="17"/>
        <v>-0.24546525323910484</v>
      </c>
      <c r="L38" s="160">
        <f t="shared" si="17"/>
        <v>-2.4418877670814743E-2</v>
      </c>
      <c r="M38" s="160">
        <f t="shared" si="17"/>
        <v>-0.13476011288805267</v>
      </c>
      <c r="N38" s="160">
        <f t="shared" si="17"/>
        <v>-0.21108884435537745</v>
      </c>
      <c r="O38" s="160">
        <f t="shared" si="17"/>
        <v>-0.16113889957676031</v>
      </c>
      <c r="P38" s="160">
        <f t="shared" si="17"/>
        <v>-0.18840846366145358</v>
      </c>
      <c r="Q38" s="160">
        <f t="shared" si="17"/>
        <v>-0.19867015917791653</v>
      </c>
      <c r="R38" s="160">
        <f t="shared" si="17"/>
        <v>-0.16918068366793271</v>
      </c>
      <c r="S38" s="160">
        <f t="shared" si="17"/>
        <v>-5.3075241960661712E-3</v>
      </c>
      <c r="T38" s="160">
        <f t="shared" si="17"/>
        <v>-0.223826714801444</v>
      </c>
      <c r="U38" s="160">
        <f t="shared" si="17"/>
        <v>-0.12870345202500677</v>
      </c>
      <c r="V38" s="160">
        <f t="shared" si="17"/>
        <v>9.7657352526107744E-2</v>
      </c>
      <c r="W38" s="160">
        <f t="shared" si="17"/>
        <v>-5.513255664617922E-2</v>
      </c>
      <c r="X38" s="160">
        <f t="shared" si="17"/>
        <v>0.16028111539333478</v>
      </c>
      <c r="Y38" s="160">
        <f t="shared" si="17"/>
        <v>0.13238622076942419</v>
      </c>
      <c r="Z38" s="160">
        <f t="shared" si="17"/>
        <v>6.922675026123315E-3</v>
      </c>
      <c r="AA38" s="160">
        <f t="shared" si="18"/>
        <v>0.35844318895166349</v>
      </c>
      <c r="AB38" s="160">
        <f t="shared" si="18"/>
        <v>-5.2093023255813997E-2</v>
      </c>
      <c r="AC38" s="160">
        <f t="shared" si="18"/>
        <v>0.15192637654032137</v>
      </c>
      <c r="AD38" s="160">
        <f t="shared" si="18"/>
        <v>-6.6598097197222983E-2</v>
      </c>
      <c r="AE38" s="160">
        <f t="shared" si="18"/>
        <v>6.9417475728155376E-2</v>
      </c>
      <c r="AF38" s="160">
        <f t="shared" si="18"/>
        <v>-0.23583431027745216</v>
      </c>
      <c r="AG38" s="160">
        <f t="shared" si="18"/>
        <v>-0.1627622959920062</v>
      </c>
      <c r="AH38" s="160">
        <f t="shared" si="18"/>
        <v>-3.1910753664547986E-2</v>
      </c>
    </row>
    <row r="39" spans="1:42 16104:16336" ht="21" customHeight="1"/>
    <row r="40" spans="1:42 16104:16336" ht="21" customHeight="1">
      <c r="A40" s="26" t="s">
        <v>577</v>
      </c>
    </row>
    <row r="41" spans="1:42 16104:16336" ht="21" customHeight="1">
      <c r="A41" s="26" t="s">
        <v>578</v>
      </c>
    </row>
    <row r="42" spans="1:42 16104:16336" ht="21" customHeight="1"/>
    <row r="45" spans="1:42 16104:16336" ht="21" customHeight="1"/>
    <row r="46" spans="1:42 16104:16336" ht="21" customHeight="1"/>
    <row r="48" spans="1:42 16104:16336" ht="21" customHeight="1"/>
    <row r="49" ht="21" customHeight="1"/>
    <row r="1048546" ht="12.75" customHeight="1"/>
    <row r="1048547" ht="12.75" customHeight="1"/>
    <row r="1048548" ht="12.75" customHeight="1"/>
    <row r="1048549" ht="12.75" customHeight="1"/>
    <row r="1048550" ht="12.75" customHeight="1"/>
    <row r="1048551" ht="12.75" customHeight="1"/>
    <row r="1048552" ht="12.75" customHeight="1"/>
    <row r="1048553" ht="12.75" customHeight="1"/>
    <row r="1048554" ht="12.75" customHeight="1"/>
    <row r="1048555" ht="12.75" customHeight="1"/>
    <row r="1048556" ht="12.75" customHeight="1"/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</sheetData>
  <mergeCells count="19">
    <mergeCell ref="K13:R13"/>
    <mergeCell ref="S23:Z23"/>
    <mergeCell ref="C13:J13"/>
    <mergeCell ref="A1:F1"/>
    <mergeCell ref="AI4:AP4"/>
    <mergeCell ref="AI13:AP13"/>
    <mergeCell ref="AA4:AH4"/>
    <mergeCell ref="C32:J32"/>
    <mergeCell ref="AA23:AH23"/>
    <mergeCell ref="S4:Z4"/>
    <mergeCell ref="S13:Z13"/>
    <mergeCell ref="AA13:AH13"/>
    <mergeCell ref="K23:R23"/>
    <mergeCell ref="AA32:AH32"/>
    <mergeCell ref="C23:J23"/>
    <mergeCell ref="K32:R32"/>
    <mergeCell ref="K4:R4"/>
    <mergeCell ref="C4:J4"/>
    <mergeCell ref="S32:Z32"/>
  </mergeCells>
  <phoneticPr fontId="30"/>
  <pageMargins left="0.70866141732283472" right="0.70866141732283472" top="0.74803149606299213" bottom="0.74803149606299213" header="0.51181102362204722" footer="0.51181102362204722"/>
  <pageSetup paperSize="9" scale="25" fitToWidth="3" orientation="landscape" horizontalDpi="300" verticalDpi="300" r:id="rId1"/>
  <headerFooter>
    <oddFooter>&amp;R&amp;"Yu Gothic UI,標準"&amp;26&amp;A</oddFooter>
  </headerFooter>
  <colBreaks count="1" manualBreakCount="1">
    <brk id="2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FD1048576"/>
  <sheetViews>
    <sheetView zoomScale="70" zoomScaleNormal="70" workbookViewId="0">
      <selection sqref="A1:F1"/>
    </sheetView>
  </sheetViews>
  <sheetFormatPr defaultColWidth="8.125" defaultRowHeight="20.25"/>
  <cols>
    <col min="1" max="2" width="30.125" style="26" customWidth="1"/>
    <col min="3" max="4" width="14.125" style="26" customWidth="1"/>
    <col min="5" max="5" width="15.125" style="26" customWidth="1"/>
    <col min="6" max="6" width="14.125" style="26" customWidth="1"/>
    <col min="7" max="7" width="15.125" style="26" customWidth="1"/>
    <col min="8" max="58" width="14.125" style="26" customWidth="1"/>
    <col min="59" max="198" width="8.125" style="26" customWidth="1"/>
    <col min="199" max="199" width="42.625" style="26" customWidth="1"/>
    <col min="200" max="200" width="12.125" style="26" customWidth="1"/>
    <col min="201" max="203" width="11.625" style="26" customWidth="1"/>
    <col min="204" max="207" width="9.125" style="26" hidden="1" customWidth="1"/>
    <col min="208" max="214" width="11.625" style="26" customWidth="1"/>
    <col min="215" max="215" width="2.125" style="26" customWidth="1"/>
    <col min="216" max="454" width="8.125" style="26" customWidth="1"/>
    <col min="455" max="455" width="42.625" style="26" customWidth="1"/>
    <col min="456" max="456" width="12.125" style="26" customWidth="1"/>
    <col min="457" max="459" width="11.625" style="26" customWidth="1"/>
    <col min="460" max="463" width="9.125" style="26" hidden="1" customWidth="1"/>
    <col min="464" max="470" width="11.625" style="26" customWidth="1"/>
    <col min="471" max="471" width="2.125" style="26" customWidth="1"/>
    <col min="472" max="710" width="8.125" style="26" customWidth="1"/>
    <col min="711" max="711" width="42.625" style="26" customWidth="1"/>
    <col min="712" max="712" width="12.125" style="26" customWidth="1"/>
    <col min="713" max="715" width="11.625" style="26" customWidth="1"/>
    <col min="716" max="719" width="9.125" style="26" hidden="1" customWidth="1"/>
    <col min="720" max="726" width="11.625" style="26" customWidth="1"/>
    <col min="727" max="727" width="2.125" style="26" customWidth="1"/>
    <col min="728" max="966" width="8.125" style="26" customWidth="1"/>
    <col min="967" max="967" width="42.625" style="26" customWidth="1"/>
    <col min="968" max="968" width="12.125" style="26" customWidth="1"/>
    <col min="969" max="971" width="11.625" style="26" customWidth="1"/>
    <col min="972" max="975" width="9.125" style="26" hidden="1" customWidth="1"/>
    <col min="976" max="982" width="11.625" style="26" customWidth="1"/>
    <col min="983" max="983" width="2.125" style="26" customWidth="1"/>
    <col min="984" max="1222" width="8.125" style="26" customWidth="1"/>
    <col min="1223" max="1223" width="42.625" style="26" customWidth="1"/>
    <col min="1224" max="1224" width="12.125" style="26" customWidth="1"/>
    <col min="1225" max="1227" width="11.625" style="26" customWidth="1"/>
    <col min="1228" max="1231" width="9.125" style="26" hidden="1" customWidth="1"/>
    <col min="1232" max="1238" width="11.625" style="26" customWidth="1"/>
    <col min="1239" max="1239" width="2.125" style="26" customWidth="1"/>
    <col min="1240" max="1478" width="8.125" style="26" customWidth="1"/>
    <col min="1479" max="1479" width="42.625" style="26" customWidth="1"/>
    <col min="1480" max="1480" width="12.125" style="26" customWidth="1"/>
    <col min="1481" max="1483" width="11.625" style="26" customWidth="1"/>
    <col min="1484" max="1487" width="9.125" style="26" hidden="1" customWidth="1"/>
    <col min="1488" max="1494" width="11.625" style="26" customWidth="1"/>
    <col min="1495" max="1495" width="2.125" style="26" customWidth="1"/>
    <col min="1496" max="1734" width="8.125" style="26" customWidth="1"/>
    <col min="1735" max="1735" width="42.625" style="26" customWidth="1"/>
    <col min="1736" max="1736" width="12.125" style="26" customWidth="1"/>
    <col min="1737" max="1739" width="11.625" style="26" customWidth="1"/>
    <col min="1740" max="1743" width="9.125" style="26" hidden="1" customWidth="1"/>
    <col min="1744" max="1750" width="11.625" style="26" customWidth="1"/>
    <col min="1751" max="1751" width="2.125" style="26" customWidth="1"/>
    <col min="1752" max="1990" width="8.125" style="26" customWidth="1"/>
    <col min="1991" max="1991" width="42.625" style="26" customWidth="1"/>
    <col min="1992" max="1992" width="12.125" style="26" customWidth="1"/>
    <col min="1993" max="1995" width="11.625" style="26" customWidth="1"/>
    <col min="1996" max="1999" width="9.125" style="26" hidden="1" customWidth="1"/>
    <col min="2000" max="2006" width="11.625" style="26" customWidth="1"/>
    <col min="2007" max="2007" width="2.125" style="26" customWidth="1"/>
    <col min="2008" max="2246" width="8.125" style="26" customWidth="1"/>
    <col min="2247" max="2247" width="42.625" style="26" customWidth="1"/>
    <col min="2248" max="2248" width="12.125" style="26" customWidth="1"/>
    <col min="2249" max="2251" width="11.625" style="26" customWidth="1"/>
    <col min="2252" max="2255" width="9.125" style="26" hidden="1" customWidth="1"/>
    <col min="2256" max="2262" width="11.625" style="26" customWidth="1"/>
    <col min="2263" max="2263" width="2.125" style="26" customWidth="1"/>
    <col min="2264" max="2502" width="8.125" style="26" customWidth="1"/>
    <col min="2503" max="2503" width="42.625" style="26" customWidth="1"/>
    <col min="2504" max="2504" width="12.125" style="26" customWidth="1"/>
    <col min="2505" max="2507" width="11.625" style="26" customWidth="1"/>
    <col min="2508" max="2511" width="9.125" style="26" hidden="1" customWidth="1"/>
    <col min="2512" max="2518" width="11.625" style="26" customWidth="1"/>
    <col min="2519" max="2519" width="2.125" style="26" customWidth="1"/>
    <col min="2520" max="2758" width="8.125" style="26" customWidth="1"/>
    <col min="2759" max="2759" width="42.625" style="26" customWidth="1"/>
    <col min="2760" max="2760" width="12.125" style="26" customWidth="1"/>
    <col min="2761" max="2763" width="11.625" style="26" customWidth="1"/>
    <col min="2764" max="2767" width="9.125" style="26" hidden="1" customWidth="1"/>
    <col min="2768" max="2774" width="11.625" style="26" customWidth="1"/>
    <col min="2775" max="2775" width="2.125" style="26" customWidth="1"/>
    <col min="2776" max="3014" width="8.125" style="26" customWidth="1"/>
    <col min="3015" max="3015" width="42.625" style="26" customWidth="1"/>
    <col min="3016" max="3016" width="12.125" style="26" customWidth="1"/>
    <col min="3017" max="3019" width="11.625" style="26" customWidth="1"/>
    <col min="3020" max="3023" width="9.125" style="26" hidden="1" customWidth="1"/>
    <col min="3024" max="3030" width="11.625" style="26" customWidth="1"/>
    <col min="3031" max="3031" width="2.125" style="26" customWidth="1"/>
    <col min="3032" max="3270" width="8.125" style="26" customWidth="1"/>
    <col min="3271" max="3271" width="42.625" style="26" customWidth="1"/>
    <col min="3272" max="3272" width="12.125" style="26" customWidth="1"/>
    <col min="3273" max="3275" width="11.625" style="26" customWidth="1"/>
    <col min="3276" max="3279" width="9.125" style="26" hidden="1" customWidth="1"/>
    <col min="3280" max="3286" width="11.625" style="26" customWidth="1"/>
    <col min="3287" max="3287" width="2.125" style="26" customWidth="1"/>
    <col min="3288" max="3526" width="8.125" style="26" customWidth="1"/>
    <col min="3527" max="3527" width="42.625" style="26" customWidth="1"/>
    <col min="3528" max="3528" width="12.125" style="26" customWidth="1"/>
    <col min="3529" max="3531" width="11.625" style="26" customWidth="1"/>
    <col min="3532" max="3535" width="9.125" style="26" hidden="1" customWidth="1"/>
    <col min="3536" max="3542" width="11.625" style="26" customWidth="1"/>
    <col min="3543" max="3543" width="2.125" style="26" customWidth="1"/>
    <col min="3544" max="3782" width="8.125" style="26" customWidth="1"/>
    <col min="3783" max="3783" width="42.625" style="26" customWidth="1"/>
    <col min="3784" max="3784" width="12.125" style="26" customWidth="1"/>
    <col min="3785" max="3787" width="11.625" style="26" customWidth="1"/>
    <col min="3788" max="3791" width="9.125" style="26" hidden="1" customWidth="1"/>
    <col min="3792" max="3798" width="11.625" style="26" customWidth="1"/>
    <col min="3799" max="3799" width="2.125" style="26" customWidth="1"/>
    <col min="3800" max="4038" width="8.125" style="26" customWidth="1"/>
    <col min="4039" max="4039" width="42.625" style="26" customWidth="1"/>
    <col min="4040" max="4040" width="12.125" style="26" customWidth="1"/>
    <col min="4041" max="4043" width="11.625" style="26" customWidth="1"/>
    <col min="4044" max="4047" width="9.125" style="26" hidden="1" customWidth="1"/>
    <col min="4048" max="4054" width="11.625" style="26" customWidth="1"/>
    <col min="4055" max="4055" width="2.125" style="26" customWidth="1"/>
    <col min="4056" max="4294" width="8.125" style="26" customWidth="1"/>
    <col min="4295" max="4295" width="42.625" style="26" customWidth="1"/>
    <col min="4296" max="4296" width="12.125" style="26" customWidth="1"/>
    <col min="4297" max="4299" width="11.625" style="26" customWidth="1"/>
    <col min="4300" max="4303" width="9.125" style="26" hidden="1" customWidth="1"/>
    <col min="4304" max="4310" width="11.625" style="26" customWidth="1"/>
    <col min="4311" max="4311" width="2.125" style="26" customWidth="1"/>
    <col min="4312" max="4550" width="8.125" style="26" customWidth="1"/>
    <col min="4551" max="4551" width="42.625" style="26" customWidth="1"/>
    <col min="4552" max="4552" width="12.125" style="26" customWidth="1"/>
    <col min="4553" max="4555" width="11.625" style="26" customWidth="1"/>
    <col min="4556" max="4559" width="9.125" style="26" hidden="1" customWidth="1"/>
    <col min="4560" max="4566" width="11.625" style="26" customWidth="1"/>
    <col min="4567" max="4567" width="2.125" style="26" customWidth="1"/>
    <col min="4568" max="4806" width="8.125" style="26" customWidth="1"/>
    <col min="4807" max="4807" width="42.625" style="26" customWidth="1"/>
    <col min="4808" max="4808" width="12.125" style="26" customWidth="1"/>
    <col min="4809" max="4811" width="11.625" style="26" customWidth="1"/>
    <col min="4812" max="4815" width="9.125" style="26" hidden="1" customWidth="1"/>
    <col min="4816" max="4822" width="11.625" style="26" customWidth="1"/>
    <col min="4823" max="4823" width="2.125" style="26" customWidth="1"/>
    <col min="4824" max="5062" width="8.125" style="26" customWidth="1"/>
    <col min="5063" max="5063" width="42.625" style="26" customWidth="1"/>
    <col min="5064" max="5064" width="12.125" style="26" customWidth="1"/>
    <col min="5065" max="5067" width="11.625" style="26" customWidth="1"/>
    <col min="5068" max="5071" width="9.125" style="26" hidden="1" customWidth="1"/>
    <col min="5072" max="5078" width="11.625" style="26" customWidth="1"/>
    <col min="5079" max="5079" width="2.125" style="26" customWidth="1"/>
    <col min="5080" max="5318" width="8.125" style="26" customWidth="1"/>
    <col min="5319" max="5319" width="42.625" style="26" customWidth="1"/>
    <col min="5320" max="5320" width="12.125" style="26" customWidth="1"/>
    <col min="5321" max="5323" width="11.625" style="26" customWidth="1"/>
    <col min="5324" max="5327" width="9.125" style="26" hidden="1" customWidth="1"/>
    <col min="5328" max="5334" width="11.625" style="26" customWidth="1"/>
    <col min="5335" max="5335" width="2.125" style="26" customWidth="1"/>
    <col min="5336" max="5574" width="8.125" style="26" customWidth="1"/>
    <col min="5575" max="5575" width="42.625" style="26" customWidth="1"/>
    <col min="5576" max="5576" width="12.125" style="26" customWidth="1"/>
    <col min="5577" max="5579" width="11.625" style="26" customWidth="1"/>
    <col min="5580" max="5583" width="9.125" style="26" hidden="1" customWidth="1"/>
    <col min="5584" max="5590" width="11.625" style="26" customWidth="1"/>
    <col min="5591" max="5591" width="2.125" style="26" customWidth="1"/>
    <col min="5592" max="5830" width="8.125" style="26" customWidth="1"/>
    <col min="5831" max="5831" width="42.625" style="26" customWidth="1"/>
    <col min="5832" max="5832" width="12.125" style="26" customWidth="1"/>
    <col min="5833" max="5835" width="11.625" style="26" customWidth="1"/>
    <col min="5836" max="5839" width="9.125" style="26" hidden="1" customWidth="1"/>
    <col min="5840" max="5846" width="11.625" style="26" customWidth="1"/>
    <col min="5847" max="5847" width="2.125" style="26" customWidth="1"/>
    <col min="5848" max="6086" width="8.125" style="26" customWidth="1"/>
    <col min="6087" max="6087" width="42.625" style="26" customWidth="1"/>
    <col min="6088" max="6088" width="12.125" style="26" customWidth="1"/>
    <col min="6089" max="6091" width="11.625" style="26" customWidth="1"/>
    <col min="6092" max="6095" width="9.125" style="26" hidden="1" customWidth="1"/>
    <col min="6096" max="6102" width="11.625" style="26" customWidth="1"/>
    <col min="6103" max="6103" width="2.125" style="26" customWidth="1"/>
    <col min="6104" max="6342" width="8.125" style="26" customWidth="1"/>
    <col min="6343" max="6343" width="42.625" style="26" customWidth="1"/>
    <col min="6344" max="6344" width="12.125" style="26" customWidth="1"/>
    <col min="6345" max="6347" width="11.625" style="26" customWidth="1"/>
    <col min="6348" max="6351" width="9.125" style="26" hidden="1" customWidth="1"/>
    <col min="6352" max="6358" width="11.625" style="26" customWidth="1"/>
    <col min="6359" max="6359" width="2.125" style="26" customWidth="1"/>
    <col min="6360" max="6598" width="8.125" style="26" customWidth="1"/>
    <col min="6599" max="6599" width="42.625" style="26" customWidth="1"/>
    <col min="6600" max="6600" width="12.125" style="26" customWidth="1"/>
    <col min="6601" max="6603" width="11.625" style="26" customWidth="1"/>
    <col min="6604" max="6607" width="9.125" style="26" hidden="1" customWidth="1"/>
    <col min="6608" max="6614" width="11.625" style="26" customWidth="1"/>
    <col min="6615" max="6615" width="2.125" style="26" customWidth="1"/>
    <col min="6616" max="6854" width="8.125" style="26" customWidth="1"/>
    <col min="6855" max="6855" width="42.625" style="26" customWidth="1"/>
    <col min="6856" max="6856" width="12.125" style="26" customWidth="1"/>
    <col min="6857" max="6859" width="11.625" style="26" customWidth="1"/>
    <col min="6860" max="6863" width="9.125" style="26" hidden="1" customWidth="1"/>
    <col min="6864" max="6870" width="11.625" style="26" customWidth="1"/>
    <col min="6871" max="6871" width="2.125" style="26" customWidth="1"/>
    <col min="6872" max="7110" width="8.125" style="26" customWidth="1"/>
    <col min="7111" max="7111" width="42.625" style="26" customWidth="1"/>
    <col min="7112" max="7112" width="12.125" style="26" customWidth="1"/>
    <col min="7113" max="7115" width="11.625" style="26" customWidth="1"/>
    <col min="7116" max="7119" width="9.125" style="26" hidden="1" customWidth="1"/>
    <col min="7120" max="7126" width="11.625" style="26" customWidth="1"/>
    <col min="7127" max="7127" width="2.125" style="26" customWidth="1"/>
    <col min="7128" max="7366" width="8.125" style="26" customWidth="1"/>
    <col min="7367" max="7367" width="42.625" style="26" customWidth="1"/>
    <col min="7368" max="7368" width="12.125" style="26" customWidth="1"/>
    <col min="7369" max="7371" width="11.625" style="26" customWidth="1"/>
    <col min="7372" max="7375" width="9.125" style="26" hidden="1" customWidth="1"/>
    <col min="7376" max="7382" width="11.625" style="26" customWidth="1"/>
    <col min="7383" max="7383" width="2.125" style="26" customWidth="1"/>
    <col min="7384" max="7622" width="8.125" style="26" customWidth="1"/>
    <col min="7623" max="7623" width="42.625" style="26" customWidth="1"/>
    <col min="7624" max="7624" width="12.125" style="26" customWidth="1"/>
    <col min="7625" max="7627" width="11.625" style="26" customWidth="1"/>
    <col min="7628" max="7631" width="9.125" style="26" hidden="1" customWidth="1"/>
    <col min="7632" max="7638" width="11.625" style="26" customWidth="1"/>
    <col min="7639" max="7639" width="2.125" style="26" customWidth="1"/>
    <col min="7640" max="7878" width="8.125" style="26" customWidth="1"/>
    <col min="7879" max="7879" width="42.625" style="26" customWidth="1"/>
    <col min="7880" max="7880" width="12.125" style="26" customWidth="1"/>
    <col min="7881" max="7883" width="11.625" style="26" customWidth="1"/>
    <col min="7884" max="7887" width="9.125" style="26" hidden="1" customWidth="1"/>
    <col min="7888" max="7894" width="11.625" style="26" customWidth="1"/>
    <col min="7895" max="7895" width="2.125" style="26" customWidth="1"/>
    <col min="7896" max="8134" width="8.125" style="26" customWidth="1"/>
    <col min="8135" max="8135" width="42.625" style="26" customWidth="1"/>
    <col min="8136" max="8136" width="12.125" style="26" customWidth="1"/>
    <col min="8137" max="8139" width="11.625" style="26" customWidth="1"/>
    <col min="8140" max="8143" width="9.125" style="26" hidden="1" customWidth="1"/>
    <col min="8144" max="8150" width="11.625" style="26" customWidth="1"/>
    <col min="8151" max="8151" width="2.125" style="26" customWidth="1"/>
    <col min="8152" max="8390" width="8.125" style="26" customWidth="1"/>
    <col min="8391" max="8391" width="42.625" style="26" customWidth="1"/>
    <col min="8392" max="8392" width="12.125" style="26" customWidth="1"/>
    <col min="8393" max="8395" width="11.625" style="26" customWidth="1"/>
    <col min="8396" max="8399" width="9.125" style="26" hidden="1" customWidth="1"/>
    <col min="8400" max="8406" width="11.625" style="26" customWidth="1"/>
    <col min="8407" max="8407" width="2.125" style="26" customWidth="1"/>
    <col min="8408" max="8646" width="8.125" style="26" customWidth="1"/>
    <col min="8647" max="8647" width="42.625" style="26" customWidth="1"/>
    <col min="8648" max="8648" width="12.125" style="26" customWidth="1"/>
    <col min="8649" max="8651" width="11.625" style="26" customWidth="1"/>
    <col min="8652" max="8655" width="9.125" style="26" hidden="1" customWidth="1"/>
    <col min="8656" max="8662" width="11.625" style="26" customWidth="1"/>
    <col min="8663" max="8663" width="2.125" style="26" customWidth="1"/>
    <col min="8664" max="8902" width="8.125" style="26" customWidth="1"/>
    <col min="8903" max="8903" width="42.625" style="26" customWidth="1"/>
    <col min="8904" max="8904" width="12.125" style="26" customWidth="1"/>
    <col min="8905" max="8907" width="11.625" style="26" customWidth="1"/>
    <col min="8908" max="8911" width="9.125" style="26" hidden="1" customWidth="1"/>
    <col min="8912" max="8918" width="11.625" style="26" customWidth="1"/>
    <col min="8919" max="8919" width="2.125" style="26" customWidth="1"/>
    <col min="8920" max="9158" width="8.125" style="26" customWidth="1"/>
    <col min="9159" max="9159" width="42.625" style="26" customWidth="1"/>
    <col min="9160" max="9160" width="12.125" style="26" customWidth="1"/>
    <col min="9161" max="9163" width="11.625" style="26" customWidth="1"/>
    <col min="9164" max="9167" width="9.125" style="26" hidden="1" customWidth="1"/>
    <col min="9168" max="9174" width="11.625" style="26" customWidth="1"/>
    <col min="9175" max="9175" width="2.125" style="26" customWidth="1"/>
    <col min="9176" max="9414" width="8.125" style="26" customWidth="1"/>
    <col min="9415" max="9415" width="42.625" style="26" customWidth="1"/>
    <col min="9416" max="9416" width="12.125" style="26" customWidth="1"/>
    <col min="9417" max="9419" width="11.625" style="26" customWidth="1"/>
    <col min="9420" max="9423" width="9.125" style="26" hidden="1" customWidth="1"/>
    <col min="9424" max="9430" width="11.625" style="26" customWidth="1"/>
    <col min="9431" max="9431" width="2.125" style="26" customWidth="1"/>
    <col min="9432" max="9670" width="8.125" style="26" customWidth="1"/>
    <col min="9671" max="9671" width="42.625" style="26" customWidth="1"/>
    <col min="9672" max="9672" width="12.125" style="26" customWidth="1"/>
    <col min="9673" max="9675" width="11.625" style="26" customWidth="1"/>
    <col min="9676" max="9679" width="9.125" style="26" hidden="1" customWidth="1"/>
    <col min="9680" max="9686" width="11.625" style="26" customWidth="1"/>
    <col min="9687" max="9687" width="2.125" style="26" customWidth="1"/>
    <col min="9688" max="9926" width="8.125" style="26" customWidth="1"/>
    <col min="9927" max="9927" width="42.625" style="26" customWidth="1"/>
    <col min="9928" max="9928" width="12.125" style="26" customWidth="1"/>
    <col min="9929" max="9931" width="11.625" style="26" customWidth="1"/>
    <col min="9932" max="9935" width="9.125" style="26" hidden="1" customWidth="1"/>
    <col min="9936" max="9942" width="11.625" style="26" customWidth="1"/>
    <col min="9943" max="9943" width="2.125" style="26" customWidth="1"/>
    <col min="9944" max="10182" width="8.125" style="26" customWidth="1"/>
    <col min="10183" max="10183" width="42.625" style="26" customWidth="1"/>
    <col min="10184" max="10184" width="12.125" style="26" customWidth="1"/>
    <col min="10185" max="10187" width="11.625" style="26" customWidth="1"/>
    <col min="10188" max="10191" width="9.125" style="26" hidden="1" customWidth="1"/>
    <col min="10192" max="10198" width="11.625" style="26" customWidth="1"/>
    <col min="10199" max="10199" width="2.125" style="26" customWidth="1"/>
    <col min="10200" max="10438" width="8.125" style="26" customWidth="1"/>
    <col min="10439" max="10439" width="42.625" style="26" customWidth="1"/>
    <col min="10440" max="10440" width="12.125" style="26" customWidth="1"/>
    <col min="10441" max="10443" width="11.625" style="26" customWidth="1"/>
    <col min="10444" max="10447" width="9.125" style="26" hidden="1" customWidth="1"/>
    <col min="10448" max="10454" width="11.625" style="26" customWidth="1"/>
    <col min="10455" max="10455" width="2.125" style="26" customWidth="1"/>
    <col min="10456" max="10694" width="8.125" style="26" customWidth="1"/>
    <col min="10695" max="10695" width="42.625" style="26" customWidth="1"/>
    <col min="10696" max="10696" width="12.125" style="26" customWidth="1"/>
    <col min="10697" max="10699" width="11.625" style="26" customWidth="1"/>
    <col min="10700" max="10703" width="9.125" style="26" hidden="1" customWidth="1"/>
    <col min="10704" max="10710" width="11.625" style="26" customWidth="1"/>
    <col min="10711" max="10711" width="2.125" style="26" customWidth="1"/>
    <col min="10712" max="10950" width="8.125" style="26" customWidth="1"/>
    <col min="10951" max="10951" width="42.625" style="26" customWidth="1"/>
    <col min="10952" max="10952" width="12.125" style="26" customWidth="1"/>
    <col min="10953" max="10955" width="11.625" style="26" customWidth="1"/>
    <col min="10956" max="10959" width="9.125" style="26" hidden="1" customWidth="1"/>
    <col min="10960" max="10966" width="11.625" style="26" customWidth="1"/>
    <col min="10967" max="10967" width="2.125" style="26" customWidth="1"/>
    <col min="10968" max="11206" width="8.125" style="26" customWidth="1"/>
    <col min="11207" max="11207" width="42.625" style="26" customWidth="1"/>
    <col min="11208" max="11208" width="12.125" style="26" customWidth="1"/>
    <col min="11209" max="11211" width="11.625" style="26" customWidth="1"/>
    <col min="11212" max="11215" width="9.125" style="26" hidden="1" customWidth="1"/>
    <col min="11216" max="11222" width="11.625" style="26" customWidth="1"/>
    <col min="11223" max="11223" width="2.125" style="26" customWidth="1"/>
    <col min="11224" max="11462" width="8.125" style="26" customWidth="1"/>
    <col min="11463" max="11463" width="42.625" style="26" customWidth="1"/>
    <col min="11464" max="11464" width="12.125" style="26" customWidth="1"/>
    <col min="11465" max="11467" width="11.625" style="26" customWidth="1"/>
    <col min="11468" max="11471" width="9.125" style="26" hidden="1" customWidth="1"/>
    <col min="11472" max="11478" width="11.625" style="26" customWidth="1"/>
    <col min="11479" max="11479" width="2.125" style="26" customWidth="1"/>
    <col min="11480" max="11718" width="8.125" style="26" customWidth="1"/>
    <col min="11719" max="11719" width="42.625" style="26" customWidth="1"/>
    <col min="11720" max="11720" width="12.125" style="26" customWidth="1"/>
    <col min="11721" max="11723" width="11.625" style="26" customWidth="1"/>
    <col min="11724" max="11727" width="9.125" style="26" hidden="1" customWidth="1"/>
    <col min="11728" max="11734" width="11.625" style="26" customWidth="1"/>
    <col min="11735" max="11735" width="2.125" style="26" customWidth="1"/>
    <col min="11736" max="11974" width="8.125" style="26" customWidth="1"/>
    <col min="11975" max="11975" width="42.625" style="26" customWidth="1"/>
    <col min="11976" max="11976" width="12.125" style="26" customWidth="1"/>
    <col min="11977" max="11979" width="11.625" style="26" customWidth="1"/>
    <col min="11980" max="11983" width="9.125" style="26" hidden="1" customWidth="1"/>
    <col min="11984" max="11990" width="11.625" style="26" customWidth="1"/>
    <col min="11991" max="11991" width="2.125" style="26" customWidth="1"/>
    <col min="11992" max="12230" width="8.125" style="26" customWidth="1"/>
    <col min="12231" max="12231" width="42.625" style="26" customWidth="1"/>
    <col min="12232" max="12232" width="12.125" style="26" customWidth="1"/>
    <col min="12233" max="12235" width="11.625" style="26" customWidth="1"/>
    <col min="12236" max="12239" width="9.125" style="26" hidden="1" customWidth="1"/>
    <col min="12240" max="12246" width="11.625" style="26" customWidth="1"/>
    <col min="12247" max="12247" width="2.125" style="26" customWidth="1"/>
    <col min="12248" max="12486" width="8.125" style="26" customWidth="1"/>
    <col min="12487" max="12487" width="42.625" style="26" customWidth="1"/>
    <col min="12488" max="12488" width="12.125" style="26" customWidth="1"/>
    <col min="12489" max="12491" width="11.625" style="26" customWidth="1"/>
    <col min="12492" max="12495" width="9.125" style="26" hidden="1" customWidth="1"/>
    <col min="12496" max="12502" width="11.625" style="26" customWidth="1"/>
    <col min="12503" max="12503" width="2.125" style="26" customWidth="1"/>
    <col min="12504" max="12742" width="8.125" style="26" customWidth="1"/>
    <col min="12743" max="12743" width="42.625" style="26" customWidth="1"/>
    <col min="12744" max="12744" width="12.125" style="26" customWidth="1"/>
    <col min="12745" max="12747" width="11.625" style="26" customWidth="1"/>
    <col min="12748" max="12751" width="9.125" style="26" hidden="1" customWidth="1"/>
    <col min="12752" max="12758" width="11.625" style="26" customWidth="1"/>
    <col min="12759" max="12759" width="2.125" style="26" customWidth="1"/>
    <col min="12760" max="12998" width="8.125" style="26" customWidth="1"/>
    <col min="12999" max="12999" width="42.625" style="26" customWidth="1"/>
    <col min="13000" max="13000" width="12.125" style="26" customWidth="1"/>
    <col min="13001" max="13003" width="11.625" style="26" customWidth="1"/>
    <col min="13004" max="13007" width="9.125" style="26" hidden="1" customWidth="1"/>
    <col min="13008" max="13014" width="11.625" style="26" customWidth="1"/>
    <col min="13015" max="13015" width="2.125" style="26" customWidth="1"/>
    <col min="13016" max="13254" width="8.125" style="26" customWidth="1"/>
    <col min="13255" max="13255" width="42.625" style="26" customWidth="1"/>
    <col min="13256" max="13256" width="12.125" style="26" customWidth="1"/>
    <col min="13257" max="13259" width="11.625" style="26" customWidth="1"/>
    <col min="13260" max="13263" width="9.125" style="26" hidden="1" customWidth="1"/>
    <col min="13264" max="13270" width="11.625" style="26" customWidth="1"/>
    <col min="13271" max="13271" width="2.125" style="26" customWidth="1"/>
    <col min="13272" max="13510" width="8.125" style="26" customWidth="1"/>
    <col min="13511" max="13511" width="42.625" style="26" customWidth="1"/>
    <col min="13512" max="13512" width="12.125" style="26" customWidth="1"/>
    <col min="13513" max="13515" width="11.625" style="26" customWidth="1"/>
    <col min="13516" max="13519" width="9.125" style="26" hidden="1" customWidth="1"/>
    <col min="13520" max="13526" width="11.625" style="26" customWidth="1"/>
    <col min="13527" max="13527" width="2.125" style="26" customWidth="1"/>
    <col min="13528" max="13766" width="8.125" style="26" customWidth="1"/>
    <col min="13767" max="13767" width="42.625" style="26" customWidth="1"/>
    <col min="13768" max="13768" width="12.125" style="26" customWidth="1"/>
    <col min="13769" max="13771" width="11.625" style="26" customWidth="1"/>
    <col min="13772" max="13775" width="9.125" style="26" hidden="1" customWidth="1"/>
    <col min="13776" max="13782" width="11.625" style="26" customWidth="1"/>
    <col min="13783" max="13783" width="2.125" style="26" customWidth="1"/>
    <col min="13784" max="14022" width="8.125" style="26" customWidth="1"/>
    <col min="14023" max="14023" width="42.625" style="26" customWidth="1"/>
    <col min="14024" max="14024" width="12.125" style="26" customWidth="1"/>
    <col min="14025" max="14027" width="11.625" style="26" customWidth="1"/>
    <col min="14028" max="14031" width="9.125" style="26" hidden="1" customWidth="1"/>
    <col min="14032" max="14038" width="11.625" style="26" customWidth="1"/>
    <col min="14039" max="14039" width="2.125" style="26" customWidth="1"/>
    <col min="14040" max="14278" width="8.125" style="26" customWidth="1"/>
    <col min="14279" max="14279" width="42.625" style="26" customWidth="1"/>
    <col min="14280" max="14280" width="12.125" style="26" customWidth="1"/>
    <col min="14281" max="14283" width="11.625" style="26" customWidth="1"/>
    <col min="14284" max="14287" width="9.125" style="26" hidden="1" customWidth="1"/>
    <col min="14288" max="14294" width="11.625" style="26" customWidth="1"/>
    <col min="14295" max="14295" width="2.125" style="26" customWidth="1"/>
    <col min="14296" max="14534" width="8.125" style="26" customWidth="1"/>
    <col min="14535" max="14535" width="42.625" style="26" customWidth="1"/>
    <col min="14536" max="14536" width="12.125" style="26" customWidth="1"/>
    <col min="14537" max="14539" width="11.625" style="26" customWidth="1"/>
    <col min="14540" max="14543" width="9.125" style="26" hidden="1" customWidth="1"/>
    <col min="14544" max="14550" width="11.625" style="26" customWidth="1"/>
    <col min="14551" max="14551" width="2.125" style="26" customWidth="1"/>
    <col min="14552" max="14790" width="8.125" style="26" customWidth="1"/>
    <col min="14791" max="14791" width="42.625" style="26" customWidth="1"/>
    <col min="14792" max="14792" width="12.125" style="26" customWidth="1"/>
    <col min="14793" max="14795" width="11.625" style="26" customWidth="1"/>
    <col min="14796" max="14799" width="9.125" style="26" hidden="1" customWidth="1"/>
    <col min="14800" max="14806" width="11.625" style="26" customWidth="1"/>
    <col min="14807" max="14807" width="2.125" style="26" customWidth="1"/>
    <col min="14808" max="15046" width="8.125" style="26" customWidth="1"/>
    <col min="15047" max="15047" width="42.625" style="26" customWidth="1"/>
    <col min="15048" max="15048" width="12.125" style="26" customWidth="1"/>
    <col min="15049" max="15051" width="11.625" style="26" customWidth="1"/>
    <col min="15052" max="15055" width="9.125" style="26" hidden="1" customWidth="1"/>
    <col min="15056" max="15062" width="11.625" style="26" customWidth="1"/>
    <col min="15063" max="15063" width="2.125" style="26" customWidth="1"/>
    <col min="15064" max="15302" width="8.125" style="26" customWidth="1"/>
    <col min="15303" max="15303" width="42.625" style="26" customWidth="1"/>
    <col min="15304" max="15304" width="12.125" style="26" customWidth="1"/>
    <col min="15305" max="15307" width="11.625" style="26" customWidth="1"/>
    <col min="15308" max="15311" width="9.125" style="26" hidden="1" customWidth="1"/>
    <col min="15312" max="15318" width="11.625" style="26" customWidth="1"/>
    <col min="15319" max="15319" width="2.125" style="26" customWidth="1"/>
    <col min="15320" max="15558" width="8.125" style="26" customWidth="1"/>
    <col min="15559" max="15559" width="42.625" style="26" customWidth="1"/>
    <col min="15560" max="15560" width="12.125" style="26" customWidth="1"/>
    <col min="15561" max="15563" width="11.625" style="26" customWidth="1"/>
    <col min="15564" max="15567" width="9.125" style="26" hidden="1" customWidth="1"/>
    <col min="15568" max="15574" width="11.625" style="26" customWidth="1"/>
    <col min="15575" max="15575" width="2.125" style="26" customWidth="1"/>
    <col min="15576" max="15814" width="8.125" style="26" customWidth="1"/>
    <col min="15815" max="15815" width="42.625" style="26" customWidth="1"/>
    <col min="15816" max="15816" width="12.125" style="26" customWidth="1"/>
    <col min="15817" max="15819" width="11.625" style="26" customWidth="1"/>
    <col min="15820" max="15823" width="9.125" style="26" hidden="1" customWidth="1"/>
    <col min="15824" max="15830" width="11.625" style="26" customWidth="1"/>
    <col min="15831" max="15831" width="2.125" style="26" customWidth="1"/>
    <col min="15832" max="16070" width="8.125" style="26" customWidth="1"/>
    <col min="16071" max="16071" width="42.625" style="26" customWidth="1"/>
    <col min="16072" max="16072" width="12.125" style="26" customWidth="1"/>
    <col min="16073" max="16075" width="11.625" style="26" customWidth="1"/>
    <col min="16076" max="16079" width="9.125" style="26" hidden="1" customWidth="1"/>
    <col min="16080" max="16086" width="11.625" style="26" customWidth="1"/>
    <col min="16087" max="16087" width="2.125" style="26" customWidth="1"/>
    <col min="16088" max="16384" width="8.125" style="26" customWidth="1"/>
  </cols>
  <sheetData>
    <row r="1" spans="1:26 16088:16384" ht="64.5" customHeight="1">
      <c r="A1" s="237" t="s">
        <v>219</v>
      </c>
      <c r="B1" s="237"/>
      <c r="C1" s="237"/>
      <c r="D1" s="237"/>
      <c r="E1" s="237"/>
      <c r="F1" s="237"/>
    </row>
    <row r="2" spans="1:26 16088:16384" ht="28.5" customHeight="1"/>
    <row r="3" spans="1:26 16088:16384" ht="63" customHeight="1">
      <c r="A3" s="65" t="s">
        <v>220</v>
      </c>
      <c r="B3" s="29"/>
      <c r="I3" s="29"/>
      <c r="J3" s="30"/>
      <c r="L3" s="29"/>
      <c r="R3" s="30"/>
      <c r="W3" s="30"/>
      <c r="Z3" s="30" t="s">
        <v>221</v>
      </c>
    </row>
    <row r="4" spans="1:26 16088:16384" s="43" customFormat="1" ht="36" customHeight="1">
      <c r="A4" s="42"/>
      <c r="B4" s="54"/>
      <c r="C4" s="235" t="s">
        <v>12</v>
      </c>
      <c r="D4" s="230"/>
      <c r="E4" s="234"/>
      <c r="F4" s="235" t="s">
        <v>13</v>
      </c>
      <c r="G4" s="230"/>
      <c r="H4" s="234"/>
      <c r="I4" s="235" t="s">
        <v>14</v>
      </c>
      <c r="J4" s="230"/>
      <c r="K4" s="234"/>
      <c r="L4" s="235" t="s">
        <v>15</v>
      </c>
      <c r="M4" s="230"/>
      <c r="N4" s="234"/>
      <c r="O4" s="235" t="s">
        <v>16</v>
      </c>
      <c r="P4" s="230"/>
      <c r="Q4" s="234"/>
      <c r="R4" s="235" t="s">
        <v>17</v>
      </c>
      <c r="S4" s="230"/>
      <c r="T4" s="234"/>
      <c r="U4" s="235" t="s">
        <v>18</v>
      </c>
      <c r="V4" s="230"/>
      <c r="W4" s="230"/>
      <c r="X4" s="235" t="s">
        <v>593</v>
      </c>
      <c r="Y4" s="230"/>
      <c r="Z4" s="234"/>
      <c r="WTT4" s="26"/>
      <c r="WTU4" s="26"/>
      <c r="WTV4" s="26"/>
      <c r="WTW4" s="26"/>
      <c r="WTX4" s="26"/>
      <c r="WTY4" s="26"/>
      <c r="WTZ4" s="26"/>
      <c r="WUA4" s="26"/>
      <c r="WUB4" s="26"/>
      <c r="WUC4" s="26"/>
      <c r="WUD4" s="26"/>
      <c r="WUE4" s="26"/>
      <c r="WUF4" s="26"/>
      <c r="WUG4" s="26"/>
      <c r="WUH4" s="26"/>
      <c r="WUI4" s="26"/>
      <c r="WUJ4" s="26"/>
      <c r="WUK4" s="26"/>
      <c r="WUL4" s="26"/>
      <c r="WUM4" s="26"/>
      <c r="WUN4" s="26"/>
      <c r="WUO4" s="26"/>
      <c r="WUP4" s="26"/>
      <c r="WUQ4" s="26"/>
      <c r="WUR4" s="26"/>
      <c r="WUS4" s="26"/>
      <c r="WUT4" s="26"/>
      <c r="WUU4" s="26"/>
      <c r="WUV4" s="26"/>
      <c r="WUW4" s="26"/>
      <c r="WUX4" s="26"/>
      <c r="WUY4" s="26"/>
      <c r="WUZ4" s="26"/>
      <c r="WVA4" s="26"/>
      <c r="WVB4" s="26"/>
      <c r="WVC4" s="26"/>
      <c r="WVD4" s="26"/>
      <c r="WVE4" s="26"/>
      <c r="WVF4" s="26"/>
      <c r="WVG4" s="26"/>
      <c r="WVH4" s="26"/>
      <c r="WVI4" s="26"/>
      <c r="WVJ4" s="26"/>
      <c r="WVK4" s="26"/>
      <c r="WVL4" s="26"/>
      <c r="WVM4" s="26"/>
      <c r="WVN4" s="26"/>
      <c r="WVO4" s="26"/>
      <c r="WVP4" s="26"/>
      <c r="WVQ4" s="26"/>
      <c r="WVR4" s="26"/>
      <c r="WVS4" s="26"/>
      <c r="WVT4" s="26"/>
      <c r="WVU4" s="26"/>
      <c r="WVV4" s="26"/>
      <c r="WVW4" s="26"/>
      <c r="WVX4" s="26"/>
      <c r="WVY4" s="26"/>
      <c r="WVZ4" s="26"/>
      <c r="WWA4" s="26"/>
      <c r="WWB4" s="26"/>
      <c r="WWC4" s="26"/>
      <c r="WWD4" s="26"/>
      <c r="WWE4" s="26"/>
      <c r="WWF4" s="26"/>
      <c r="WWG4" s="26"/>
      <c r="WWH4" s="26"/>
      <c r="WWI4" s="26"/>
      <c r="WWJ4" s="26"/>
      <c r="WWK4" s="26"/>
      <c r="WWL4" s="26"/>
      <c r="WWM4" s="26"/>
      <c r="WWN4" s="26"/>
      <c r="WWO4" s="26"/>
      <c r="WWP4" s="26"/>
      <c r="WWQ4" s="26"/>
      <c r="WWR4" s="26"/>
      <c r="WWS4" s="26"/>
      <c r="WWT4" s="26"/>
      <c r="WWU4" s="26"/>
      <c r="WWV4" s="26"/>
      <c r="WWW4" s="26"/>
      <c r="WWX4" s="26"/>
      <c r="WWY4" s="26"/>
      <c r="WWZ4" s="26"/>
      <c r="WXA4" s="26"/>
      <c r="WXB4" s="26"/>
      <c r="WXC4" s="26"/>
      <c r="WXD4" s="26"/>
      <c r="WXE4" s="26"/>
      <c r="WXF4" s="26"/>
      <c r="WXG4" s="26"/>
      <c r="WXH4" s="26"/>
      <c r="WXI4" s="26"/>
      <c r="WXJ4" s="26"/>
      <c r="WXK4" s="26"/>
      <c r="WXL4" s="26"/>
      <c r="WXM4" s="26"/>
      <c r="WXN4" s="26"/>
      <c r="WXO4" s="26"/>
      <c r="WXP4" s="26"/>
      <c r="WXQ4" s="26"/>
      <c r="WXR4" s="26"/>
      <c r="WXS4" s="26"/>
      <c r="WXT4" s="26"/>
      <c r="WXU4" s="26"/>
      <c r="WXV4" s="26"/>
      <c r="WXW4" s="26"/>
      <c r="WXX4" s="26"/>
      <c r="WXY4" s="26"/>
      <c r="WXZ4" s="26"/>
      <c r="WYA4" s="26"/>
      <c r="WYB4" s="26"/>
      <c r="WYC4" s="26"/>
      <c r="WYD4" s="26"/>
      <c r="WYE4" s="26"/>
      <c r="WYF4" s="26"/>
      <c r="WYG4" s="26"/>
      <c r="WYH4" s="26"/>
      <c r="WYI4" s="26"/>
      <c r="WYJ4" s="26"/>
      <c r="WYK4" s="26"/>
      <c r="WYL4" s="26"/>
      <c r="WYM4" s="26"/>
      <c r="WYN4" s="26"/>
      <c r="WYO4" s="26"/>
      <c r="WYP4" s="26"/>
      <c r="WYQ4" s="26"/>
      <c r="WYR4" s="26"/>
      <c r="WYS4" s="26"/>
      <c r="WYT4" s="26"/>
      <c r="WYU4" s="26"/>
      <c r="WYV4" s="26"/>
      <c r="WYW4" s="26"/>
      <c r="WYX4" s="26"/>
      <c r="WYY4" s="26"/>
      <c r="WYZ4" s="26"/>
      <c r="WZA4" s="26"/>
      <c r="WZB4" s="26"/>
      <c r="WZC4" s="26"/>
      <c r="WZD4" s="26"/>
      <c r="WZE4" s="26"/>
      <c r="WZF4" s="26"/>
      <c r="WZG4" s="26"/>
      <c r="WZH4" s="26"/>
      <c r="WZI4" s="26"/>
      <c r="WZJ4" s="26"/>
      <c r="WZK4" s="26"/>
      <c r="WZL4" s="26"/>
      <c r="WZM4" s="26"/>
      <c r="WZN4" s="26"/>
      <c r="WZO4" s="26"/>
      <c r="WZP4" s="26"/>
      <c r="WZQ4" s="26"/>
      <c r="WZR4" s="26"/>
      <c r="WZS4" s="26"/>
      <c r="WZT4" s="26"/>
      <c r="WZU4" s="26"/>
      <c r="WZV4" s="26"/>
      <c r="WZW4" s="26"/>
      <c r="WZX4" s="26"/>
      <c r="WZY4" s="26"/>
      <c r="WZZ4" s="26"/>
      <c r="XAA4" s="26"/>
      <c r="XAB4" s="26"/>
      <c r="XAC4" s="26"/>
      <c r="XAD4" s="26"/>
      <c r="XAE4" s="26"/>
      <c r="XAF4" s="26"/>
      <c r="XAG4" s="26"/>
      <c r="XAH4" s="26"/>
      <c r="XAI4" s="26"/>
      <c r="XAJ4" s="26"/>
      <c r="XAK4" s="26"/>
      <c r="XAL4" s="26"/>
      <c r="XAM4" s="26"/>
      <c r="XAN4" s="26"/>
      <c r="XAO4" s="26"/>
      <c r="XAP4" s="26"/>
      <c r="XAQ4" s="26"/>
      <c r="XAR4" s="26"/>
      <c r="XAS4" s="26"/>
      <c r="XAT4" s="26"/>
      <c r="XAU4" s="26"/>
      <c r="XAV4" s="26"/>
      <c r="XAW4" s="26"/>
      <c r="XAX4" s="26"/>
      <c r="XAY4" s="26"/>
      <c r="XAZ4" s="26"/>
      <c r="XBA4" s="26"/>
      <c r="XBB4" s="26"/>
      <c r="XBC4" s="26"/>
      <c r="XBD4" s="26"/>
      <c r="XBE4" s="26"/>
      <c r="XBF4" s="26"/>
      <c r="XBG4" s="26"/>
      <c r="XBH4" s="26"/>
      <c r="XBI4" s="26"/>
      <c r="XBJ4" s="26"/>
      <c r="XBK4" s="26"/>
      <c r="XBL4" s="26"/>
      <c r="XBM4" s="26"/>
      <c r="XBN4" s="26"/>
      <c r="XBO4" s="26"/>
      <c r="XBP4" s="26"/>
      <c r="XBQ4" s="26"/>
      <c r="XBR4" s="26"/>
      <c r="XBS4" s="26"/>
      <c r="XBT4" s="26"/>
      <c r="XBU4" s="26"/>
      <c r="XBV4" s="26"/>
      <c r="XBW4" s="26"/>
      <c r="XBX4" s="26"/>
      <c r="XBY4" s="26"/>
      <c r="XBZ4" s="26"/>
      <c r="XCA4" s="26"/>
      <c r="XCB4" s="26"/>
      <c r="XCC4" s="26"/>
      <c r="XCD4" s="26"/>
      <c r="XCE4" s="26"/>
      <c r="XCF4" s="26"/>
      <c r="XCG4" s="26"/>
      <c r="XCH4" s="26"/>
      <c r="XCI4" s="26"/>
      <c r="XCJ4" s="26"/>
      <c r="XCK4" s="26"/>
      <c r="XCL4" s="26"/>
      <c r="XCM4" s="26"/>
      <c r="XCN4" s="26"/>
      <c r="XCO4" s="26"/>
      <c r="XCP4" s="26"/>
      <c r="XCQ4" s="26"/>
      <c r="XCR4" s="26"/>
      <c r="XCS4" s="26"/>
      <c r="XCT4" s="26"/>
      <c r="XCU4" s="26"/>
      <c r="XCV4" s="26"/>
      <c r="XCW4" s="26"/>
      <c r="XCX4" s="26"/>
      <c r="XCY4" s="26"/>
      <c r="XCZ4" s="26"/>
      <c r="XDA4" s="26"/>
      <c r="XDB4" s="26"/>
      <c r="XDC4" s="26"/>
      <c r="XDD4" s="26"/>
      <c r="XDE4" s="26"/>
      <c r="XDF4" s="26"/>
      <c r="XDG4" s="26"/>
      <c r="XDH4" s="26"/>
      <c r="XDI4" s="26"/>
      <c r="XDJ4" s="26"/>
      <c r="XDK4" s="26"/>
      <c r="XDL4" s="26"/>
      <c r="XDM4" s="26"/>
      <c r="XDN4" s="26"/>
      <c r="XDO4" s="26"/>
      <c r="XDP4" s="26"/>
      <c r="XDQ4" s="26"/>
      <c r="XDR4" s="26"/>
      <c r="XDS4" s="26"/>
      <c r="XDT4" s="26"/>
      <c r="XDU4" s="26"/>
      <c r="XDV4" s="26"/>
      <c r="XDW4" s="26"/>
      <c r="XDX4" s="26"/>
      <c r="XDY4" s="26"/>
      <c r="XDZ4" s="26"/>
      <c r="XEA4" s="26"/>
      <c r="XEB4" s="26"/>
      <c r="XEC4" s="26"/>
      <c r="XED4" s="26"/>
      <c r="XEE4" s="26"/>
      <c r="XEF4" s="26"/>
      <c r="XEG4" s="26"/>
      <c r="XEH4" s="26"/>
      <c r="XEI4" s="26"/>
      <c r="XEJ4" s="26"/>
      <c r="XEK4" s="26"/>
      <c r="XEL4" s="26"/>
      <c r="XEM4" s="26"/>
      <c r="XEN4" s="26"/>
      <c r="XEO4" s="26"/>
      <c r="XEP4" s="26"/>
      <c r="XEQ4" s="26"/>
      <c r="XER4" s="26"/>
      <c r="XES4" s="26"/>
      <c r="XET4" s="26"/>
      <c r="XEU4" s="26"/>
      <c r="XEV4" s="26"/>
      <c r="XEW4" s="26"/>
      <c r="XEX4" s="26"/>
      <c r="XEY4" s="26"/>
      <c r="XEZ4" s="26"/>
      <c r="XFA4" s="26"/>
      <c r="XFB4" s="26"/>
      <c r="XFC4" s="26"/>
      <c r="XFD4" s="26"/>
    </row>
    <row r="5" spans="1:26 16088:16384" s="38" customFormat="1" ht="36" customHeight="1">
      <c r="A5" s="35"/>
      <c r="B5" s="56"/>
      <c r="C5" s="36" t="s">
        <v>145</v>
      </c>
      <c r="D5" s="36" t="s">
        <v>149</v>
      </c>
      <c r="E5" s="36" t="s">
        <v>150</v>
      </c>
      <c r="F5" s="36" t="s">
        <v>145</v>
      </c>
      <c r="G5" s="36" t="s">
        <v>149</v>
      </c>
      <c r="H5" s="36" t="s">
        <v>150</v>
      </c>
      <c r="I5" s="36" t="s">
        <v>145</v>
      </c>
      <c r="J5" s="36" t="s">
        <v>149</v>
      </c>
      <c r="K5" s="36" t="s">
        <v>150</v>
      </c>
      <c r="L5" s="36" t="s">
        <v>145</v>
      </c>
      <c r="M5" s="36" t="s">
        <v>149</v>
      </c>
      <c r="N5" s="36" t="s">
        <v>150</v>
      </c>
      <c r="O5" s="36" t="s">
        <v>145</v>
      </c>
      <c r="P5" s="36" t="s">
        <v>149</v>
      </c>
      <c r="Q5" s="36" t="s">
        <v>150</v>
      </c>
      <c r="R5" s="36" t="s">
        <v>145</v>
      </c>
      <c r="S5" s="57" t="s">
        <v>149</v>
      </c>
      <c r="T5" s="36" t="s">
        <v>150</v>
      </c>
      <c r="U5" s="36" t="s">
        <v>145</v>
      </c>
      <c r="V5" s="36" t="s">
        <v>149</v>
      </c>
      <c r="W5" s="196" t="s">
        <v>150</v>
      </c>
      <c r="X5" s="36" t="s">
        <v>145</v>
      </c>
      <c r="Y5" s="36" t="s">
        <v>149</v>
      </c>
      <c r="Z5" s="37" t="s">
        <v>150</v>
      </c>
      <c r="WTT5" s="26"/>
      <c r="WTU5" s="26"/>
      <c r="WTV5" s="26"/>
      <c r="WTW5" s="26"/>
      <c r="WTX5" s="26"/>
      <c r="WTY5" s="26"/>
      <c r="WTZ5" s="26"/>
      <c r="WUA5" s="26"/>
      <c r="WUB5" s="26"/>
      <c r="WUC5" s="26"/>
      <c r="WUD5" s="26"/>
      <c r="WUE5" s="26"/>
      <c r="WUF5" s="26"/>
      <c r="WUG5" s="26"/>
      <c r="WUH5" s="26"/>
      <c r="WUI5" s="26"/>
      <c r="WUJ5" s="26"/>
      <c r="WUK5" s="26"/>
      <c r="WUL5" s="26"/>
      <c r="WUM5" s="26"/>
      <c r="WUN5" s="26"/>
      <c r="WUO5" s="26"/>
      <c r="WUP5" s="26"/>
      <c r="WUQ5" s="26"/>
      <c r="WUR5" s="26"/>
      <c r="WUS5" s="26"/>
      <c r="WUT5" s="26"/>
      <c r="WUU5" s="26"/>
      <c r="WUV5" s="26"/>
      <c r="WUW5" s="26"/>
      <c r="WUX5" s="26"/>
      <c r="WUY5" s="26"/>
      <c r="WUZ5" s="26"/>
      <c r="WVA5" s="26"/>
      <c r="WVB5" s="26"/>
      <c r="WVC5" s="26"/>
      <c r="WVD5" s="26"/>
      <c r="WVE5" s="26"/>
      <c r="WVF5" s="26"/>
      <c r="WVG5" s="26"/>
      <c r="WVH5" s="26"/>
      <c r="WVI5" s="26"/>
      <c r="WVJ5" s="26"/>
      <c r="WVK5" s="26"/>
      <c r="WVL5" s="26"/>
      <c r="WVM5" s="26"/>
      <c r="WVN5" s="26"/>
      <c r="WVO5" s="26"/>
      <c r="WVP5" s="26"/>
      <c r="WVQ5" s="26"/>
      <c r="WVR5" s="26"/>
      <c r="WVS5" s="26"/>
      <c r="WVT5" s="26"/>
      <c r="WVU5" s="26"/>
      <c r="WVV5" s="26"/>
      <c r="WVW5" s="26"/>
      <c r="WVX5" s="26"/>
      <c r="WVY5" s="26"/>
      <c r="WVZ5" s="26"/>
      <c r="WWA5" s="26"/>
      <c r="WWB5" s="26"/>
      <c r="WWC5" s="26"/>
      <c r="WWD5" s="26"/>
      <c r="WWE5" s="26"/>
      <c r="WWF5" s="26"/>
      <c r="WWG5" s="26"/>
      <c r="WWH5" s="26"/>
      <c r="WWI5" s="26"/>
      <c r="WWJ5" s="26"/>
      <c r="WWK5" s="26"/>
      <c r="WWL5" s="26"/>
      <c r="WWM5" s="26"/>
      <c r="WWN5" s="26"/>
      <c r="WWO5" s="26"/>
      <c r="WWP5" s="26"/>
      <c r="WWQ5" s="26"/>
      <c r="WWR5" s="26"/>
      <c r="WWS5" s="26"/>
      <c r="WWT5" s="26"/>
      <c r="WWU5" s="26"/>
      <c r="WWV5" s="26"/>
      <c r="WWW5" s="26"/>
      <c r="WWX5" s="26"/>
      <c r="WWY5" s="26"/>
      <c r="WWZ5" s="26"/>
      <c r="WXA5" s="26"/>
      <c r="WXB5" s="26"/>
      <c r="WXC5" s="26"/>
      <c r="WXD5" s="26"/>
      <c r="WXE5" s="26"/>
      <c r="WXF5" s="26"/>
      <c r="WXG5" s="26"/>
      <c r="WXH5" s="26"/>
      <c r="WXI5" s="26"/>
      <c r="WXJ5" s="26"/>
      <c r="WXK5" s="26"/>
      <c r="WXL5" s="26"/>
      <c r="WXM5" s="26"/>
      <c r="WXN5" s="26"/>
      <c r="WXO5" s="26"/>
      <c r="WXP5" s="26"/>
      <c r="WXQ5" s="26"/>
      <c r="WXR5" s="26"/>
      <c r="WXS5" s="26"/>
      <c r="WXT5" s="26"/>
      <c r="WXU5" s="26"/>
      <c r="WXV5" s="26"/>
      <c r="WXW5" s="26"/>
      <c r="WXX5" s="26"/>
      <c r="WXY5" s="26"/>
      <c r="WXZ5" s="26"/>
      <c r="WYA5" s="26"/>
      <c r="WYB5" s="26"/>
      <c r="WYC5" s="26"/>
      <c r="WYD5" s="26"/>
      <c r="WYE5" s="26"/>
      <c r="WYF5" s="26"/>
      <c r="WYG5" s="26"/>
      <c r="WYH5" s="26"/>
      <c r="WYI5" s="26"/>
      <c r="WYJ5" s="26"/>
      <c r="WYK5" s="26"/>
      <c r="WYL5" s="26"/>
      <c r="WYM5" s="26"/>
      <c r="WYN5" s="26"/>
      <c r="WYO5" s="26"/>
      <c r="WYP5" s="26"/>
      <c r="WYQ5" s="26"/>
      <c r="WYR5" s="26"/>
      <c r="WYS5" s="26"/>
      <c r="WYT5" s="26"/>
      <c r="WYU5" s="26"/>
      <c r="WYV5" s="26"/>
      <c r="WYW5" s="26"/>
      <c r="WYX5" s="26"/>
      <c r="WYY5" s="26"/>
      <c r="WYZ5" s="26"/>
      <c r="WZA5" s="26"/>
      <c r="WZB5" s="26"/>
      <c r="WZC5" s="26"/>
      <c r="WZD5" s="26"/>
      <c r="WZE5" s="26"/>
      <c r="WZF5" s="26"/>
      <c r="WZG5" s="26"/>
      <c r="WZH5" s="26"/>
      <c r="WZI5" s="26"/>
      <c r="WZJ5" s="26"/>
      <c r="WZK5" s="26"/>
      <c r="WZL5" s="26"/>
      <c r="WZM5" s="26"/>
      <c r="WZN5" s="26"/>
      <c r="WZO5" s="26"/>
      <c r="WZP5" s="26"/>
      <c r="WZQ5" s="26"/>
      <c r="WZR5" s="26"/>
      <c r="WZS5" s="26"/>
      <c r="WZT5" s="26"/>
      <c r="WZU5" s="26"/>
      <c r="WZV5" s="26"/>
      <c r="WZW5" s="26"/>
      <c r="WZX5" s="26"/>
      <c r="WZY5" s="26"/>
      <c r="WZZ5" s="26"/>
      <c r="XAA5" s="26"/>
      <c r="XAB5" s="26"/>
      <c r="XAC5" s="26"/>
      <c r="XAD5" s="26"/>
      <c r="XAE5" s="26"/>
      <c r="XAF5" s="26"/>
      <c r="XAG5" s="26"/>
      <c r="XAH5" s="26"/>
      <c r="XAI5" s="26"/>
      <c r="XAJ5" s="26"/>
      <c r="XAK5" s="26"/>
      <c r="XAL5" s="26"/>
      <c r="XAM5" s="26"/>
      <c r="XAN5" s="26"/>
      <c r="XAO5" s="26"/>
      <c r="XAP5" s="26"/>
      <c r="XAQ5" s="26"/>
      <c r="XAR5" s="26"/>
      <c r="XAS5" s="26"/>
      <c r="XAT5" s="26"/>
      <c r="XAU5" s="26"/>
      <c r="XAV5" s="26"/>
      <c r="XAW5" s="26"/>
      <c r="XAX5" s="26"/>
      <c r="XAY5" s="26"/>
      <c r="XAZ5" s="26"/>
      <c r="XBA5" s="26"/>
      <c r="XBB5" s="26"/>
      <c r="XBC5" s="26"/>
      <c r="XBD5" s="26"/>
      <c r="XBE5" s="26"/>
      <c r="XBF5" s="26"/>
      <c r="XBG5" s="26"/>
      <c r="XBH5" s="26"/>
      <c r="XBI5" s="26"/>
      <c r="XBJ5" s="26"/>
      <c r="XBK5" s="26"/>
      <c r="XBL5" s="26"/>
      <c r="XBM5" s="26"/>
      <c r="XBN5" s="26"/>
      <c r="XBO5" s="26"/>
      <c r="XBP5" s="26"/>
      <c r="XBQ5" s="26"/>
      <c r="XBR5" s="26"/>
      <c r="XBS5" s="26"/>
      <c r="XBT5" s="26"/>
      <c r="XBU5" s="26"/>
      <c r="XBV5" s="26"/>
      <c r="XBW5" s="26"/>
      <c r="XBX5" s="26"/>
      <c r="XBY5" s="26"/>
      <c r="XBZ5" s="26"/>
      <c r="XCA5" s="26"/>
      <c r="XCB5" s="26"/>
      <c r="XCC5" s="26"/>
      <c r="XCD5" s="26"/>
      <c r="XCE5" s="26"/>
      <c r="XCF5" s="26"/>
      <c r="XCG5" s="26"/>
      <c r="XCH5" s="26"/>
      <c r="XCI5" s="26"/>
      <c r="XCJ5" s="26"/>
      <c r="XCK5" s="26"/>
      <c r="XCL5" s="26"/>
      <c r="XCM5" s="26"/>
      <c r="XCN5" s="26"/>
      <c r="XCO5" s="26"/>
      <c r="XCP5" s="26"/>
      <c r="XCQ5" s="26"/>
      <c r="XCR5" s="26"/>
      <c r="XCS5" s="26"/>
      <c r="XCT5" s="26"/>
      <c r="XCU5" s="26"/>
      <c r="XCV5" s="26"/>
      <c r="XCW5" s="26"/>
      <c r="XCX5" s="26"/>
      <c r="XCY5" s="26"/>
      <c r="XCZ5" s="26"/>
      <c r="XDA5" s="26"/>
      <c r="XDB5" s="26"/>
      <c r="XDC5" s="26"/>
      <c r="XDD5" s="26"/>
      <c r="XDE5" s="26"/>
      <c r="XDF5" s="26"/>
      <c r="XDG5" s="26"/>
      <c r="XDH5" s="26"/>
      <c r="XDI5" s="26"/>
      <c r="XDJ5" s="26"/>
      <c r="XDK5" s="26"/>
      <c r="XDL5" s="26"/>
      <c r="XDM5" s="26"/>
      <c r="XDN5" s="26"/>
      <c r="XDO5" s="26"/>
      <c r="XDP5" s="26"/>
      <c r="XDQ5" s="26"/>
      <c r="XDR5" s="26"/>
      <c r="XDS5" s="26"/>
      <c r="XDT5" s="26"/>
      <c r="XDU5" s="26"/>
      <c r="XDV5" s="26"/>
      <c r="XDW5" s="26"/>
      <c r="XDX5" s="26"/>
      <c r="XDY5" s="26"/>
      <c r="XDZ5" s="26"/>
      <c r="XEA5" s="26"/>
      <c r="XEB5" s="26"/>
      <c r="XEC5" s="26"/>
      <c r="XED5" s="26"/>
      <c r="XEE5" s="26"/>
      <c r="XEF5" s="26"/>
      <c r="XEG5" s="26"/>
      <c r="XEH5" s="26"/>
      <c r="XEI5" s="26"/>
      <c r="XEJ5" s="26"/>
      <c r="XEK5" s="26"/>
      <c r="XEL5" s="26"/>
      <c r="XEM5" s="26"/>
      <c r="XEN5" s="26"/>
      <c r="XEO5" s="26"/>
      <c r="XEP5" s="26"/>
      <c r="XEQ5" s="26"/>
      <c r="XER5" s="26"/>
      <c r="XES5" s="26"/>
      <c r="XET5" s="26"/>
      <c r="XEU5" s="26"/>
      <c r="XEV5" s="26"/>
      <c r="XEW5" s="26"/>
      <c r="XEX5" s="26"/>
      <c r="XEY5" s="26"/>
      <c r="XEZ5" s="26"/>
      <c r="XFA5" s="26"/>
      <c r="XFB5" s="26"/>
      <c r="XFC5" s="26"/>
      <c r="XFD5" s="26"/>
    </row>
    <row r="6" spans="1:26 16088:16384" ht="63" customHeight="1">
      <c r="A6" s="238" t="s">
        <v>197</v>
      </c>
      <c r="B6" s="71" t="s">
        <v>222</v>
      </c>
      <c r="C6" s="158">
        <v>58</v>
      </c>
      <c r="D6" s="158">
        <f>+E6-C6</f>
        <v>66</v>
      </c>
      <c r="E6" s="158">
        <v>124</v>
      </c>
      <c r="F6" s="158">
        <v>55</v>
      </c>
      <c r="G6" s="158">
        <f>+H6-F6</f>
        <v>52</v>
      </c>
      <c r="H6" s="158">
        <v>107</v>
      </c>
      <c r="I6" s="158">
        <v>22</v>
      </c>
      <c r="J6" s="158">
        <f>+K6-I6</f>
        <v>78</v>
      </c>
      <c r="K6" s="158">
        <v>100</v>
      </c>
      <c r="L6" s="158">
        <v>44</v>
      </c>
      <c r="M6" s="158">
        <f>+N6-L6</f>
        <v>74</v>
      </c>
      <c r="N6" s="158">
        <v>118</v>
      </c>
      <c r="O6" s="158">
        <v>53</v>
      </c>
      <c r="P6" s="158">
        <f>+Q6-O6</f>
        <v>85</v>
      </c>
      <c r="Q6" s="158">
        <v>138</v>
      </c>
      <c r="R6" s="158">
        <v>51</v>
      </c>
      <c r="S6" s="158">
        <f>+T6-R6</f>
        <v>77</v>
      </c>
      <c r="T6" s="158">
        <v>128</v>
      </c>
      <c r="U6" s="158">
        <v>48</v>
      </c>
      <c r="V6" s="158">
        <f>+W6-U6</f>
        <v>61</v>
      </c>
      <c r="W6" s="158">
        <v>109</v>
      </c>
      <c r="X6" s="158"/>
      <c r="Y6" s="158" t="str">
        <f t="shared" ref="Y6" si="0">IF(OR(Z6="",X6=""),"",Z6-X6)</f>
        <v/>
      </c>
      <c r="Z6" s="158"/>
    </row>
    <row r="7" spans="1:26 16088:16384" ht="63" customHeight="1">
      <c r="A7" s="240"/>
      <c r="B7" s="71" t="s">
        <v>223</v>
      </c>
      <c r="C7" s="158">
        <v>3</v>
      </c>
      <c r="D7" s="158">
        <f>+E7-C7</f>
        <v>8</v>
      </c>
      <c r="E7" s="158">
        <v>11</v>
      </c>
      <c r="F7" s="158">
        <v>4</v>
      </c>
      <c r="G7" s="158">
        <f>+H7-F7</f>
        <v>5</v>
      </c>
      <c r="H7" s="158">
        <v>9</v>
      </c>
      <c r="I7" s="158">
        <v>2</v>
      </c>
      <c r="J7" s="158">
        <f>+K7-I7</f>
        <v>17</v>
      </c>
      <c r="K7" s="158">
        <v>19</v>
      </c>
      <c r="L7" s="158">
        <v>1</v>
      </c>
      <c r="M7" s="158">
        <f>+N7-L7</f>
        <v>6</v>
      </c>
      <c r="N7" s="158">
        <v>7</v>
      </c>
      <c r="O7" s="158">
        <v>2</v>
      </c>
      <c r="P7" s="158">
        <f>+Q7-O7</f>
        <v>12</v>
      </c>
      <c r="Q7" s="158">
        <v>14</v>
      </c>
      <c r="R7" s="158">
        <v>11</v>
      </c>
      <c r="S7" s="158">
        <f>+T7-R7</f>
        <v>12</v>
      </c>
      <c r="T7" s="158">
        <v>23</v>
      </c>
      <c r="U7" s="158">
        <v>6</v>
      </c>
      <c r="V7" s="158">
        <f>+W7-U7</f>
        <v>9</v>
      </c>
      <c r="W7" s="158">
        <v>15</v>
      </c>
      <c r="X7" s="158"/>
      <c r="Y7" s="158"/>
      <c r="Z7" s="158"/>
    </row>
    <row r="8" spans="1:26 16088:16384" ht="63" customHeight="1">
      <c r="A8" s="240"/>
      <c r="B8" s="68" t="s">
        <v>214</v>
      </c>
      <c r="C8" s="158">
        <f t="shared" ref="C8:W8" si="1">SUM(C6,C7)</f>
        <v>61</v>
      </c>
      <c r="D8" s="158">
        <f t="shared" si="1"/>
        <v>74</v>
      </c>
      <c r="E8" s="158">
        <f t="shared" si="1"/>
        <v>135</v>
      </c>
      <c r="F8" s="158">
        <f t="shared" si="1"/>
        <v>59</v>
      </c>
      <c r="G8" s="158">
        <f t="shared" si="1"/>
        <v>57</v>
      </c>
      <c r="H8" s="158">
        <f t="shared" si="1"/>
        <v>116</v>
      </c>
      <c r="I8" s="158">
        <f t="shared" si="1"/>
        <v>24</v>
      </c>
      <c r="J8" s="158">
        <f t="shared" si="1"/>
        <v>95</v>
      </c>
      <c r="K8" s="158">
        <f t="shared" si="1"/>
        <v>119</v>
      </c>
      <c r="L8" s="158">
        <f t="shared" si="1"/>
        <v>45</v>
      </c>
      <c r="M8" s="158">
        <f t="shared" si="1"/>
        <v>80</v>
      </c>
      <c r="N8" s="158">
        <f t="shared" si="1"/>
        <v>125</v>
      </c>
      <c r="O8" s="158">
        <f t="shared" si="1"/>
        <v>55</v>
      </c>
      <c r="P8" s="158">
        <f t="shared" si="1"/>
        <v>97</v>
      </c>
      <c r="Q8" s="158">
        <f t="shared" si="1"/>
        <v>152</v>
      </c>
      <c r="R8" s="158">
        <f t="shared" si="1"/>
        <v>62</v>
      </c>
      <c r="S8" s="158">
        <f t="shared" si="1"/>
        <v>89</v>
      </c>
      <c r="T8" s="158">
        <f t="shared" si="1"/>
        <v>151</v>
      </c>
      <c r="U8" s="158">
        <f t="shared" si="1"/>
        <v>54</v>
      </c>
      <c r="V8" s="158">
        <f t="shared" si="1"/>
        <v>70</v>
      </c>
      <c r="W8" s="158">
        <f t="shared" si="1"/>
        <v>124</v>
      </c>
      <c r="X8" s="158"/>
      <c r="Y8" s="158"/>
      <c r="Z8" s="158"/>
    </row>
    <row r="9" spans="1:26 16088:16384" ht="63" customHeight="1">
      <c r="A9" s="238" t="s">
        <v>200</v>
      </c>
      <c r="B9" s="68" t="s">
        <v>224</v>
      </c>
      <c r="C9" s="158">
        <v>16</v>
      </c>
      <c r="D9" s="158">
        <f>+E9-C9</f>
        <v>29</v>
      </c>
      <c r="E9" s="158">
        <v>45</v>
      </c>
      <c r="F9" s="158">
        <v>17</v>
      </c>
      <c r="G9" s="158">
        <f>+H9-F9</f>
        <v>38</v>
      </c>
      <c r="H9" s="158">
        <v>55</v>
      </c>
      <c r="I9" s="158">
        <v>18</v>
      </c>
      <c r="J9" s="158">
        <f>+K9-I9</f>
        <v>39</v>
      </c>
      <c r="K9" s="158">
        <v>57</v>
      </c>
      <c r="L9" s="158">
        <v>16</v>
      </c>
      <c r="M9" s="158">
        <f>+N9-L9</f>
        <v>37</v>
      </c>
      <c r="N9" s="158">
        <v>53</v>
      </c>
      <c r="O9" s="158">
        <v>22</v>
      </c>
      <c r="P9" s="158">
        <f>+Q9-O9</f>
        <v>42</v>
      </c>
      <c r="Q9" s="158">
        <v>64</v>
      </c>
      <c r="R9" s="158">
        <v>10</v>
      </c>
      <c r="S9" s="158">
        <f>+T9-R9</f>
        <v>41</v>
      </c>
      <c r="T9" s="158">
        <v>51</v>
      </c>
      <c r="U9" s="158">
        <v>20</v>
      </c>
      <c r="V9" s="158">
        <f>+W9-U9</f>
        <v>37</v>
      </c>
      <c r="W9" s="158">
        <v>57</v>
      </c>
      <c r="X9" s="158"/>
      <c r="Y9" s="158"/>
      <c r="Z9" s="158"/>
    </row>
    <row r="10" spans="1:26 16088:16384" ht="63" customHeight="1">
      <c r="A10" s="240"/>
      <c r="B10" s="68" t="s">
        <v>225</v>
      </c>
      <c r="C10" s="158">
        <v>39</v>
      </c>
      <c r="D10" s="158">
        <f>+E10-C10</f>
        <v>43</v>
      </c>
      <c r="E10" s="158">
        <v>82</v>
      </c>
      <c r="F10" s="158">
        <v>32</v>
      </c>
      <c r="G10" s="158">
        <f>+H10-F10</f>
        <v>39</v>
      </c>
      <c r="H10" s="158">
        <v>71</v>
      </c>
      <c r="I10" s="158">
        <v>31</v>
      </c>
      <c r="J10" s="158">
        <f>+K10-I10</f>
        <v>23</v>
      </c>
      <c r="K10" s="158">
        <v>54</v>
      </c>
      <c r="L10" s="158">
        <v>35</v>
      </c>
      <c r="M10" s="158">
        <f>+N10-L10</f>
        <v>53</v>
      </c>
      <c r="N10" s="158">
        <v>88</v>
      </c>
      <c r="O10" s="158">
        <v>26</v>
      </c>
      <c r="P10" s="158">
        <f>+Q10-O10</f>
        <v>61</v>
      </c>
      <c r="Q10" s="158">
        <v>87</v>
      </c>
      <c r="R10" s="158">
        <v>46</v>
      </c>
      <c r="S10" s="158">
        <f>+T10-R10</f>
        <v>33</v>
      </c>
      <c r="T10" s="158">
        <v>79</v>
      </c>
      <c r="U10" s="158">
        <v>34</v>
      </c>
      <c r="V10" s="158">
        <f>+W10-U10</f>
        <v>40</v>
      </c>
      <c r="W10" s="158">
        <v>74</v>
      </c>
      <c r="X10" s="158"/>
      <c r="Y10" s="158"/>
      <c r="Z10" s="158"/>
    </row>
    <row r="11" spans="1:26 16088:16384" ht="63" customHeight="1">
      <c r="A11" s="240"/>
      <c r="B11" s="68" t="s">
        <v>214</v>
      </c>
      <c r="C11" s="158">
        <f t="shared" ref="C11:W11" si="2">SUM(C9,C10)</f>
        <v>55</v>
      </c>
      <c r="D11" s="158">
        <f t="shared" si="2"/>
        <v>72</v>
      </c>
      <c r="E11" s="158">
        <f t="shared" si="2"/>
        <v>127</v>
      </c>
      <c r="F11" s="158">
        <f t="shared" si="2"/>
        <v>49</v>
      </c>
      <c r="G11" s="158">
        <f t="shared" si="2"/>
        <v>77</v>
      </c>
      <c r="H11" s="158">
        <f t="shared" si="2"/>
        <v>126</v>
      </c>
      <c r="I11" s="158">
        <f t="shared" si="2"/>
        <v>49</v>
      </c>
      <c r="J11" s="158">
        <f t="shared" si="2"/>
        <v>62</v>
      </c>
      <c r="K11" s="158">
        <f t="shared" si="2"/>
        <v>111</v>
      </c>
      <c r="L11" s="158">
        <f t="shared" si="2"/>
        <v>51</v>
      </c>
      <c r="M11" s="158">
        <f t="shared" si="2"/>
        <v>90</v>
      </c>
      <c r="N11" s="158">
        <f t="shared" si="2"/>
        <v>141</v>
      </c>
      <c r="O11" s="158">
        <f t="shared" si="2"/>
        <v>48</v>
      </c>
      <c r="P11" s="158">
        <f t="shared" si="2"/>
        <v>103</v>
      </c>
      <c r="Q11" s="158">
        <f t="shared" si="2"/>
        <v>151</v>
      </c>
      <c r="R11" s="158">
        <f t="shared" si="2"/>
        <v>56</v>
      </c>
      <c r="S11" s="158">
        <f t="shared" si="2"/>
        <v>74</v>
      </c>
      <c r="T11" s="158">
        <f t="shared" si="2"/>
        <v>130</v>
      </c>
      <c r="U11" s="158">
        <f t="shared" si="2"/>
        <v>54</v>
      </c>
      <c r="V11" s="158">
        <f t="shared" si="2"/>
        <v>77</v>
      </c>
      <c r="W11" s="158">
        <f t="shared" si="2"/>
        <v>131</v>
      </c>
      <c r="X11" s="158"/>
      <c r="Y11" s="158"/>
      <c r="Z11" s="158"/>
    </row>
    <row r="12" spans="1:26 16088:16384" ht="31.5" customHeight="1">
      <c r="A12" s="69"/>
      <c r="B12" s="69"/>
      <c r="C12" s="30"/>
      <c r="D12" s="30"/>
      <c r="F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S12" s="30"/>
      <c r="T12" s="30"/>
    </row>
    <row r="13" spans="1:26 16088:16384" ht="31.5" customHeight="1">
      <c r="A13" s="69"/>
      <c r="B13" s="69"/>
      <c r="C13" s="30"/>
      <c r="D13" s="30"/>
      <c r="F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S13" s="30"/>
      <c r="T13" s="30"/>
    </row>
    <row r="14" spans="1:26 16088:16384" ht="31.5" customHeight="1">
      <c r="A14" s="69"/>
      <c r="B14" s="69"/>
      <c r="C14" s="30"/>
      <c r="D14" s="30"/>
      <c r="F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S14" s="30"/>
      <c r="T14" s="30"/>
    </row>
    <row r="15" spans="1:26 16088:16384" ht="21" customHeight="1">
      <c r="A15" s="26" t="s">
        <v>226</v>
      </c>
    </row>
    <row r="16" spans="1:26 16088:16384" ht="21" customHeight="1">
      <c r="A16" s="42"/>
      <c r="B16" s="54"/>
      <c r="C16" s="235" t="s">
        <v>172</v>
      </c>
      <c r="D16" s="230"/>
      <c r="E16" s="234"/>
      <c r="F16" s="235" t="s">
        <v>173</v>
      </c>
      <c r="G16" s="230"/>
      <c r="H16" s="234"/>
      <c r="I16" s="235" t="s">
        <v>174</v>
      </c>
      <c r="J16" s="230"/>
      <c r="K16" s="234"/>
      <c r="L16" s="235" t="s">
        <v>175</v>
      </c>
      <c r="M16" s="230"/>
      <c r="N16" s="234"/>
      <c r="O16" s="235" t="s">
        <v>176</v>
      </c>
      <c r="P16" s="230"/>
      <c r="Q16" s="234"/>
      <c r="R16" s="235" t="s">
        <v>177</v>
      </c>
      <c r="S16" s="230"/>
      <c r="T16" s="234"/>
      <c r="U16" s="232" t="s">
        <v>178</v>
      </c>
      <c r="V16" s="230"/>
      <c r="W16" s="230"/>
      <c r="X16" s="232" t="s">
        <v>594</v>
      </c>
      <c r="Y16" s="230"/>
      <c r="Z16" s="231"/>
    </row>
    <row r="17" spans="1:26 16088:16384" s="70" customFormat="1" ht="21" customHeight="1">
      <c r="A17" s="35"/>
      <c r="B17" s="56"/>
      <c r="C17" s="36" t="s">
        <v>145</v>
      </c>
      <c r="D17" s="36" t="s">
        <v>149</v>
      </c>
      <c r="E17" s="36" t="s">
        <v>150</v>
      </c>
      <c r="F17" s="36" t="s">
        <v>145</v>
      </c>
      <c r="G17" s="36" t="s">
        <v>149</v>
      </c>
      <c r="H17" s="36" t="s">
        <v>150</v>
      </c>
      <c r="I17" s="36" t="s">
        <v>145</v>
      </c>
      <c r="J17" s="36" t="s">
        <v>149</v>
      </c>
      <c r="K17" s="36" t="s">
        <v>150</v>
      </c>
      <c r="L17" s="36" t="s">
        <v>145</v>
      </c>
      <c r="M17" s="36" t="s">
        <v>149</v>
      </c>
      <c r="N17" s="36" t="s">
        <v>150</v>
      </c>
      <c r="O17" s="36" t="s">
        <v>145</v>
      </c>
      <c r="P17" s="36" t="s">
        <v>149</v>
      </c>
      <c r="Q17" s="36" t="s">
        <v>150</v>
      </c>
      <c r="R17" s="36" t="s">
        <v>145</v>
      </c>
      <c r="S17" s="36" t="s">
        <v>149</v>
      </c>
      <c r="T17" s="36" t="s">
        <v>150</v>
      </c>
      <c r="U17" s="36" t="s">
        <v>145</v>
      </c>
      <c r="V17" s="36" t="s">
        <v>149</v>
      </c>
      <c r="W17" s="196" t="s">
        <v>150</v>
      </c>
      <c r="X17" s="36" t="s">
        <v>145</v>
      </c>
      <c r="Y17" s="36" t="s">
        <v>149</v>
      </c>
      <c r="Z17" s="37" t="s">
        <v>150</v>
      </c>
      <c r="WTT17" s="26"/>
      <c r="WTU17" s="26"/>
      <c r="WTV17" s="26"/>
      <c r="WTW17" s="26"/>
      <c r="WTX17" s="26"/>
      <c r="WTY17" s="26"/>
      <c r="WTZ17" s="26"/>
      <c r="WUA17" s="26"/>
      <c r="WUB17" s="26"/>
      <c r="WUC17" s="26"/>
      <c r="WUD17" s="26"/>
      <c r="WUE17" s="26"/>
      <c r="WUF17" s="26"/>
      <c r="WUG17" s="26"/>
      <c r="WUH17" s="26"/>
      <c r="WUI17" s="26"/>
      <c r="WUJ17" s="26"/>
      <c r="WUK17" s="26"/>
      <c r="WUL17" s="26"/>
      <c r="WUM17" s="26"/>
      <c r="WUN17" s="26"/>
      <c r="WUO17" s="26"/>
      <c r="WUP17" s="26"/>
      <c r="WUQ17" s="26"/>
      <c r="WUR17" s="26"/>
      <c r="WUS17" s="26"/>
      <c r="WUT17" s="26"/>
      <c r="WUU17" s="26"/>
      <c r="WUV17" s="26"/>
      <c r="WUW17" s="26"/>
      <c r="WUX17" s="26"/>
      <c r="WUY17" s="26"/>
      <c r="WUZ17" s="26"/>
      <c r="WVA17" s="26"/>
      <c r="WVB17" s="26"/>
      <c r="WVC17" s="26"/>
      <c r="WVD17" s="26"/>
      <c r="WVE17" s="26"/>
      <c r="WVF17" s="26"/>
      <c r="WVG17" s="26"/>
      <c r="WVH17" s="26"/>
      <c r="WVI17" s="26"/>
      <c r="WVJ17" s="26"/>
      <c r="WVK17" s="26"/>
      <c r="WVL17" s="26"/>
      <c r="WVM17" s="26"/>
      <c r="WVN17" s="26"/>
      <c r="WVO17" s="26"/>
      <c r="WVP17" s="26"/>
      <c r="WVQ17" s="26"/>
      <c r="WVR17" s="26"/>
      <c r="WVS17" s="26"/>
      <c r="WVT17" s="26"/>
      <c r="WVU17" s="26"/>
      <c r="WVV17" s="26"/>
      <c r="WVW17" s="26"/>
      <c r="WVX17" s="26"/>
      <c r="WVY17" s="26"/>
      <c r="WVZ17" s="26"/>
      <c r="WWA17" s="26"/>
      <c r="WWB17" s="26"/>
      <c r="WWC17" s="26"/>
      <c r="WWD17" s="26"/>
      <c r="WWE17" s="26"/>
      <c r="WWF17" s="26"/>
      <c r="WWG17" s="26"/>
      <c r="WWH17" s="26"/>
      <c r="WWI17" s="26"/>
      <c r="WWJ17" s="26"/>
      <c r="WWK17" s="26"/>
      <c r="WWL17" s="26"/>
      <c r="WWM17" s="26"/>
      <c r="WWN17" s="26"/>
      <c r="WWO17" s="26"/>
      <c r="WWP17" s="26"/>
      <c r="WWQ17" s="26"/>
      <c r="WWR17" s="26"/>
      <c r="WWS17" s="26"/>
      <c r="WWT17" s="26"/>
      <c r="WWU17" s="26"/>
      <c r="WWV17" s="26"/>
      <c r="WWW17" s="26"/>
      <c r="WWX17" s="26"/>
      <c r="WWY17" s="26"/>
      <c r="WWZ17" s="26"/>
      <c r="WXA17" s="26"/>
      <c r="WXB17" s="26"/>
      <c r="WXC17" s="26"/>
      <c r="WXD17" s="26"/>
      <c r="WXE17" s="26"/>
      <c r="WXF17" s="26"/>
      <c r="WXG17" s="26"/>
      <c r="WXH17" s="26"/>
      <c r="WXI17" s="26"/>
      <c r="WXJ17" s="26"/>
      <c r="WXK17" s="26"/>
      <c r="WXL17" s="26"/>
      <c r="WXM17" s="26"/>
      <c r="WXN17" s="26"/>
      <c r="WXO17" s="26"/>
      <c r="WXP17" s="26"/>
      <c r="WXQ17" s="26"/>
      <c r="WXR17" s="26"/>
      <c r="WXS17" s="26"/>
      <c r="WXT17" s="26"/>
      <c r="WXU17" s="26"/>
      <c r="WXV17" s="26"/>
      <c r="WXW17" s="26"/>
      <c r="WXX17" s="26"/>
      <c r="WXY17" s="26"/>
      <c r="WXZ17" s="26"/>
      <c r="WYA17" s="26"/>
      <c r="WYB17" s="26"/>
      <c r="WYC17" s="26"/>
      <c r="WYD17" s="26"/>
      <c r="WYE17" s="26"/>
      <c r="WYF17" s="26"/>
      <c r="WYG17" s="26"/>
      <c r="WYH17" s="26"/>
      <c r="WYI17" s="26"/>
      <c r="WYJ17" s="26"/>
      <c r="WYK17" s="26"/>
      <c r="WYL17" s="26"/>
      <c r="WYM17" s="26"/>
      <c r="WYN17" s="26"/>
      <c r="WYO17" s="26"/>
      <c r="WYP17" s="26"/>
      <c r="WYQ17" s="26"/>
      <c r="WYR17" s="26"/>
      <c r="WYS17" s="26"/>
      <c r="WYT17" s="26"/>
      <c r="WYU17" s="26"/>
      <c r="WYV17" s="26"/>
      <c r="WYW17" s="26"/>
      <c r="WYX17" s="26"/>
      <c r="WYY17" s="26"/>
      <c r="WYZ17" s="26"/>
      <c r="WZA17" s="26"/>
      <c r="WZB17" s="26"/>
      <c r="WZC17" s="26"/>
      <c r="WZD17" s="26"/>
      <c r="WZE17" s="26"/>
      <c r="WZF17" s="26"/>
      <c r="WZG17" s="26"/>
      <c r="WZH17" s="26"/>
      <c r="WZI17" s="26"/>
      <c r="WZJ17" s="26"/>
      <c r="WZK17" s="26"/>
      <c r="WZL17" s="26"/>
      <c r="WZM17" s="26"/>
      <c r="WZN17" s="26"/>
      <c r="WZO17" s="26"/>
      <c r="WZP17" s="26"/>
      <c r="WZQ17" s="26"/>
      <c r="WZR17" s="26"/>
      <c r="WZS17" s="26"/>
      <c r="WZT17" s="26"/>
      <c r="WZU17" s="26"/>
      <c r="WZV17" s="26"/>
      <c r="WZW17" s="26"/>
      <c r="WZX17" s="26"/>
      <c r="WZY17" s="26"/>
      <c r="WZZ17" s="26"/>
      <c r="XAA17" s="26"/>
      <c r="XAB17" s="26"/>
      <c r="XAC17" s="26"/>
      <c r="XAD17" s="26"/>
      <c r="XAE17" s="26"/>
      <c r="XAF17" s="26"/>
      <c r="XAG17" s="26"/>
      <c r="XAH17" s="26"/>
      <c r="XAI17" s="26"/>
      <c r="XAJ17" s="26"/>
      <c r="XAK17" s="26"/>
      <c r="XAL17" s="26"/>
      <c r="XAM17" s="26"/>
      <c r="XAN17" s="26"/>
      <c r="XAO17" s="26"/>
      <c r="XAP17" s="26"/>
      <c r="XAQ17" s="26"/>
      <c r="XAR17" s="26"/>
      <c r="XAS17" s="26"/>
      <c r="XAT17" s="26"/>
      <c r="XAU17" s="26"/>
      <c r="XAV17" s="26"/>
      <c r="XAW17" s="26"/>
      <c r="XAX17" s="26"/>
      <c r="XAY17" s="26"/>
      <c r="XAZ17" s="26"/>
      <c r="XBA17" s="26"/>
      <c r="XBB17" s="26"/>
      <c r="XBC17" s="26"/>
      <c r="XBD17" s="26"/>
      <c r="XBE17" s="26"/>
      <c r="XBF17" s="26"/>
      <c r="XBG17" s="26"/>
      <c r="XBH17" s="26"/>
      <c r="XBI17" s="26"/>
      <c r="XBJ17" s="26"/>
      <c r="XBK17" s="26"/>
      <c r="XBL17" s="26"/>
      <c r="XBM17" s="26"/>
      <c r="XBN17" s="26"/>
      <c r="XBO17" s="26"/>
      <c r="XBP17" s="26"/>
      <c r="XBQ17" s="26"/>
      <c r="XBR17" s="26"/>
      <c r="XBS17" s="26"/>
      <c r="XBT17" s="26"/>
      <c r="XBU17" s="26"/>
      <c r="XBV17" s="26"/>
      <c r="XBW17" s="26"/>
      <c r="XBX17" s="26"/>
      <c r="XBY17" s="26"/>
      <c r="XBZ17" s="26"/>
      <c r="XCA17" s="26"/>
      <c r="XCB17" s="26"/>
      <c r="XCC17" s="26"/>
      <c r="XCD17" s="26"/>
      <c r="XCE17" s="26"/>
      <c r="XCF17" s="26"/>
      <c r="XCG17" s="26"/>
      <c r="XCH17" s="26"/>
      <c r="XCI17" s="26"/>
      <c r="XCJ17" s="26"/>
      <c r="XCK17" s="26"/>
      <c r="XCL17" s="26"/>
      <c r="XCM17" s="26"/>
      <c r="XCN17" s="26"/>
      <c r="XCO17" s="26"/>
      <c r="XCP17" s="26"/>
      <c r="XCQ17" s="26"/>
      <c r="XCR17" s="26"/>
      <c r="XCS17" s="26"/>
      <c r="XCT17" s="26"/>
      <c r="XCU17" s="26"/>
      <c r="XCV17" s="26"/>
      <c r="XCW17" s="26"/>
      <c r="XCX17" s="26"/>
      <c r="XCY17" s="26"/>
      <c r="XCZ17" s="26"/>
      <c r="XDA17" s="26"/>
      <c r="XDB17" s="26"/>
      <c r="XDC17" s="26"/>
      <c r="XDD17" s="26"/>
      <c r="XDE17" s="26"/>
      <c r="XDF17" s="26"/>
      <c r="XDG17" s="26"/>
      <c r="XDH17" s="26"/>
      <c r="XDI17" s="26"/>
      <c r="XDJ17" s="26"/>
      <c r="XDK17" s="26"/>
      <c r="XDL17" s="26"/>
      <c r="XDM17" s="26"/>
      <c r="XDN17" s="26"/>
      <c r="XDO17" s="26"/>
      <c r="XDP17" s="26"/>
      <c r="XDQ17" s="26"/>
      <c r="XDR17" s="26"/>
      <c r="XDS17" s="26"/>
      <c r="XDT17" s="26"/>
      <c r="XDU17" s="26"/>
      <c r="XDV17" s="26"/>
      <c r="XDW17" s="26"/>
      <c r="XDX17" s="26"/>
      <c r="XDY17" s="26"/>
      <c r="XDZ17" s="26"/>
      <c r="XEA17" s="26"/>
      <c r="XEB17" s="26"/>
      <c r="XEC17" s="26"/>
      <c r="XED17" s="26"/>
      <c r="XEE17" s="26"/>
      <c r="XEF17" s="26"/>
      <c r="XEG17" s="26"/>
      <c r="XEH17" s="26"/>
      <c r="XEI17" s="26"/>
      <c r="XEJ17" s="26"/>
      <c r="XEK17" s="26"/>
      <c r="XEL17" s="26"/>
      <c r="XEM17" s="26"/>
      <c r="XEN17" s="26"/>
      <c r="XEO17" s="26"/>
      <c r="XEP17" s="26"/>
      <c r="XEQ17" s="26"/>
      <c r="XER17" s="26"/>
      <c r="XES17" s="26"/>
      <c r="XET17" s="26"/>
      <c r="XEU17" s="26"/>
      <c r="XEV17" s="26"/>
      <c r="XEW17" s="26"/>
      <c r="XEX17" s="26"/>
      <c r="XEY17" s="26"/>
      <c r="XEZ17" s="26"/>
      <c r="XFA17" s="26"/>
      <c r="XFB17" s="26"/>
      <c r="XFC17" s="26"/>
      <c r="XFD17" s="26"/>
    </row>
    <row r="18" spans="1:26 16088:16384" ht="63" customHeight="1">
      <c r="A18" s="238" t="s">
        <v>197</v>
      </c>
      <c r="B18" s="71" t="s">
        <v>222</v>
      </c>
      <c r="C18" s="160"/>
      <c r="D18" s="160"/>
      <c r="E18" s="160"/>
      <c r="F18" s="160">
        <f>IFERROR(IF(OR(F6="",C6=""),"",F6/C6-1),"")</f>
        <v>-5.1724137931034475E-2</v>
      </c>
      <c r="G18" s="160">
        <f>IFERROR(IF(OR(G6="",D6=""),"",G6/D6-1),"")</f>
        <v>-0.21212121212121215</v>
      </c>
      <c r="H18" s="160">
        <f>IFERROR(IF(OR(H6="",E6=""),"",H6/E6-1),"")</f>
        <v>-0.13709677419354838</v>
      </c>
      <c r="I18" s="160">
        <f>IFERROR(IF(OR(I6="",F6=""),"",I6/F6-1),"")</f>
        <v>-0.6</v>
      </c>
      <c r="J18" s="160">
        <f>IFERROR(IF(OR(J6="",G6=""),"",J6/G6-1),"")</f>
        <v>0.5</v>
      </c>
      <c r="K18" s="160">
        <f>IFERROR(IF(OR(K6="",H6=""),"",K6/H6-1),"")</f>
        <v>-6.5420560747663559E-2</v>
      </c>
      <c r="L18" s="160">
        <f>IFERROR(IF(OR(L6="",I6=""),"",L6/I6-1),"")</f>
        <v>1</v>
      </c>
      <c r="M18" s="160">
        <f>IFERROR(IF(OR(M6="",J6=""),"",M6/J6-1),"")</f>
        <v>-5.1282051282051322E-2</v>
      </c>
      <c r="N18" s="160">
        <f>IFERROR(IF(OR(N6="",K6=""),"",N6/K6-1),"")</f>
        <v>0.17999999999999994</v>
      </c>
      <c r="O18" s="160">
        <f>IFERROR(IF(OR(O6="",L6=""),"",O6/L6-1),"")</f>
        <v>0.20454545454545459</v>
      </c>
      <c r="P18" s="160">
        <f>IFERROR(IF(OR(P6="",M6=""),"",P6/M6-1),"")</f>
        <v>0.14864864864864868</v>
      </c>
      <c r="Q18" s="160">
        <f>IFERROR(IF(OR(Q6="",N6=""),"",Q6/N6-1),"")</f>
        <v>0.16949152542372881</v>
      </c>
      <c r="R18" s="160">
        <f>IFERROR(IF(OR(R6="",O6=""),"",R6/O6-1),"")</f>
        <v>-3.7735849056603765E-2</v>
      </c>
      <c r="S18" s="160">
        <f>IFERROR(IF(OR(S6="",P6=""),"",S6/P6-1),"")</f>
        <v>-9.4117647058823528E-2</v>
      </c>
      <c r="T18" s="160">
        <f>IFERROR(IF(OR(T6="",Q6=""),"",T6/Q6-1),"")</f>
        <v>-7.2463768115942018E-2</v>
      </c>
      <c r="U18" s="160">
        <f>IFERROR(IF(OR(U6="",R6=""),"",U6/R6-1),"")</f>
        <v>-5.8823529411764719E-2</v>
      </c>
      <c r="V18" s="160">
        <f>IFERROR(IF(OR(V6="",S6=""),"",V6/S6-1),"")</f>
        <v>-0.20779220779220775</v>
      </c>
      <c r="W18" s="160">
        <f>IFERROR(IF(OR(W6="",T6=""),"",W6/T6-1),"")</f>
        <v>-0.1484375</v>
      </c>
      <c r="X18" s="160" t="str">
        <f>IFERROR(IF(OR(X6="",U6=""),"",X6/U6-1),"")</f>
        <v/>
      </c>
      <c r="Y18" s="160" t="str">
        <f>IFERROR(IF(OR(Y6="",V6=""),"",Y6/V6-1),"")</f>
        <v/>
      </c>
      <c r="Z18" s="160" t="str">
        <f>IFERROR(IF(OR(Z6="",W6=""),"",Z6/W6-1),"")</f>
        <v/>
      </c>
    </row>
    <row r="19" spans="1:26 16088:16384" ht="63" customHeight="1">
      <c r="A19" s="240"/>
      <c r="B19" s="71" t="s">
        <v>223</v>
      </c>
      <c r="C19" s="160"/>
      <c r="D19" s="160"/>
      <c r="E19" s="160"/>
      <c r="F19" s="160">
        <f>IFERROR(IF(OR(F7="",C7=""),"",F7/C7-1),"")</f>
        <v>0.33333333333333326</v>
      </c>
      <c r="G19" s="160">
        <f>IFERROR(IF(OR(G7="",D7=""),"",G7/D7-1),"")</f>
        <v>-0.375</v>
      </c>
      <c r="H19" s="160">
        <f>IFERROR(IF(OR(H7="",E7=""),"",H7/E7-1),"")</f>
        <v>-0.18181818181818177</v>
      </c>
      <c r="I19" s="160">
        <f>IFERROR(IF(OR(I7="",F7=""),"",I7/F7-1),"")</f>
        <v>-0.5</v>
      </c>
      <c r="J19" s="160">
        <f>IFERROR(IF(OR(J7="",G7=""),"",J7/G7-1),"")</f>
        <v>2.4</v>
      </c>
      <c r="K19" s="160">
        <f>IFERROR(IF(OR(K7="",H7=""),"",K7/H7-1),"")</f>
        <v>1.1111111111111112</v>
      </c>
      <c r="L19" s="160">
        <f>IFERROR(IF(OR(L7="",I7=""),"",L7/I7-1),"")</f>
        <v>-0.5</v>
      </c>
      <c r="M19" s="160">
        <f>IFERROR(IF(OR(M7="",J7=""),"",M7/J7-1),"")</f>
        <v>-0.64705882352941169</v>
      </c>
      <c r="N19" s="160">
        <f>IFERROR(IF(OR(N7="",K7=""),"",N7/K7-1),"")</f>
        <v>-0.63157894736842102</v>
      </c>
      <c r="O19" s="160">
        <f>IFERROR(IF(OR(O7="",L7=""),"",O7/L7-1),"")</f>
        <v>1</v>
      </c>
      <c r="P19" s="160">
        <f>IFERROR(IF(OR(P7="",M7=""),"",P7/M7-1),"")</f>
        <v>1</v>
      </c>
      <c r="Q19" s="160">
        <f>IFERROR(IF(OR(Q7="",N7=""),"",Q7/N7-1),"")</f>
        <v>1</v>
      </c>
      <c r="R19" s="160">
        <f>IFERROR(IF(OR(R7="",O7=""),"",R7/O7-1),"")</f>
        <v>4.5</v>
      </c>
      <c r="S19" s="160">
        <f>IFERROR(IF(OR(S7="",P7=""),"",S7/P7-1),"")</f>
        <v>0</v>
      </c>
      <c r="T19" s="160">
        <f>IFERROR(IF(OR(T7="",Q7=""),"",T7/Q7-1),"")</f>
        <v>0.64285714285714279</v>
      </c>
      <c r="U19" s="160">
        <f>IFERROR(IF(OR(U7="",R7=""),"",U7/R7-1),"")</f>
        <v>-0.45454545454545459</v>
      </c>
      <c r="V19" s="160">
        <f>IFERROR(IF(OR(V7="",S7=""),"",V7/S7-1),"")</f>
        <v>-0.25</v>
      </c>
      <c r="W19" s="160">
        <f>IFERROR(IF(OR(W7="",T7=""),"",W7/T7-1),"")</f>
        <v>-0.34782608695652173</v>
      </c>
      <c r="X19" s="160" t="str">
        <f>IFERROR(IF(OR(X7="",U7=""),"",X7/U7-1),"")</f>
        <v/>
      </c>
      <c r="Y19" s="160" t="str">
        <f>IFERROR(IF(OR(Y7="",V7=""),"",Y7/V7-1),"")</f>
        <v/>
      </c>
      <c r="Z19" s="160" t="str">
        <f>IFERROR(IF(OR(Z7="",W7=""),"",Z7/W7-1),"")</f>
        <v/>
      </c>
    </row>
    <row r="20" spans="1:26 16088:16384" ht="63" customHeight="1">
      <c r="A20" s="240"/>
      <c r="B20" s="68" t="s">
        <v>214</v>
      </c>
      <c r="C20" s="160"/>
      <c r="D20" s="160"/>
      <c r="E20" s="160"/>
      <c r="F20" s="160">
        <f>IFERROR(IF(OR(F8="",C8=""),"",F8/C8-1),"")</f>
        <v>-3.2786885245901676E-2</v>
      </c>
      <c r="G20" s="160">
        <f>IFERROR(IF(OR(G8="",D8=""),"",G8/D8-1),"")</f>
        <v>-0.22972972972972971</v>
      </c>
      <c r="H20" s="160">
        <f>IFERROR(IF(OR(H8="",E8=""),"",H8/E8-1),"")</f>
        <v>-0.14074074074074072</v>
      </c>
      <c r="I20" s="160">
        <f>IFERROR(IF(OR(I8="",F8=""),"",I8/F8-1),"")</f>
        <v>-0.59322033898305082</v>
      </c>
      <c r="J20" s="160">
        <f>IFERROR(IF(OR(J8="",G8=""),"",J8/G8-1),"")</f>
        <v>0.66666666666666674</v>
      </c>
      <c r="K20" s="160">
        <f>IFERROR(IF(OR(K8="",H8=""),"",K8/H8-1),"")</f>
        <v>2.5862068965517349E-2</v>
      </c>
      <c r="L20" s="160">
        <f>IFERROR(IF(OR(L8="",I8=""),"",L8/I8-1),"")</f>
        <v>0.875</v>
      </c>
      <c r="M20" s="160">
        <f>IFERROR(IF(OR(M8="",J8=""),"",M8/J8-1),"")</f>
        <v>-0.15789473684210531</v>
      </c>
      <c r="N20" s="160">
        <f>IFERROR(IF(OR(N8="",K8=""),"",N8/K8-1),"")</f>
        <v>5.0420168067226934E-2</v>
      </c>
      <c r="O20" s="160">
        <f>IFERROR(IF(OR(O8="",L8=""),"",O8/L8-1),"")</f>
        <v>0.22222222222222232</v>
      </c>
      <c r="P20" s="160">
        <f>IFERROR(IF(OR(P8="",M8=""),"",P8/M8-1),"")</f>
        <v>0.21249999999999991</v>
      </c>
      <c r="Q20" s="160">
        <f>IFERROR(IF(OR(Q8="",N8=""),"",Q8/N8-1),"")</f>
        <v>0.21599999999999997</v>
      </c>
      <c r="R20" s="160">
        <f>IFERROR(IF(OR(R8="",O8=""),"",R8/O8-1),"")</f>
        <v>0.1272727272727272</v>
      </c>
      <c r="S20" s="160">
        <f>IFERROR(IF(OR(S8="",P8=""),"",S8/P8-1),"")</f>
        <v>-8.2474226804123751E-2</v>
      </c>
      <c r="T20" s="160">
        <f>IFERROR(IF(OR(T8="",Q8=""),"",T8/Q8-1),"")</f>
        <v>-6.5789473684210176E-3</v>
      </c>
      <c r="U20" s="160">
        <f>IFERROR(IF(OR(U8="",R8=""),"",U8/R8-1),"")</f>
        <v>-0.12903225806451613</v>
      </c>
      <c r="V20" s="160">
        <f>IFERROR(IF(OR(V8="",S8=""),"",V8/S8-1),"")</f>
        <v>-0.2134831460674157</v>
      </c>
      <c r="W20" s="160">
        <f>IFERROR(IF(OR(W8="",T8=""),"",W8/T8-1),"")</f>
        <v>-0.17880794701986757</v>
      </c>
      <c r="X20" s="160" t="str">
        <f>IFERROR(IF(OR(X8="",U8=""),"",X8/U8-1),"")</f>
        <v/>
      </c>
      <c r="Y20" s="160" t="str">
        <f>IFERROR(IF(OR(Y8="",V8=""),"",Y8/V8-1),"")</f>
        <v/>
      </c>
      <c r="Z20" s="160" t="str">
        <f>IFERROR(IF(OR(Z8="",W8=""),"",Z8/W8-1),"")</f>
        <v/>
      </c>
    </row>
    <row r="21" spans="1:26 16088:16384" ht="63" customHeight="1">
      <c r="A21" s="238" t="s">
        <v>200</v>
      </c>
      <c r="B21" s="68" t="s">
        <v>224</v>
      </c>
      <c r="C21" s="160"/>
      <c r="D21" s="160"/>
      <c r="E21" s="160"/>
      <c r="F21" s="160">
        <f>IFERROR(IF(OR(F9="",C9=""),"",F9/C9-1),"")</f>
        <v>6.25E-2</v>
      </c>
      <c r="G21" s="160">
        <f>IFERROR(IF(OR(G9="",D9=""),"",G9/D9-1),"")</f>
        <v>0.31034482758620685</v>
      </c>
      <c r="H21" s="160">
        <f>IFERROR(IF(OR(H9="",E9=""),"",H9/E9-1),"")</f>
        <v>0.22222222222222232</v>
      </c>
      <c r="I21" s="160">
        <f>IFERROR(IF(OR(I9="",F9=""),"",I9/F9-1),"")</f>
        <v>5.8823529411764719E-2</v>
      </c>
      <c r="J21" s="160">
        <f>IFERROR(IF(OR(J9="",G9=""),"",J9/G9-1),"")</f>
        <v>2.6315789473684292E-2</v>
      </c>
      <c r="K21" s="160">
        <f>IFERROR(IF(OR(K9="",H9=""),"",K9/H9-1),"")</f>
        <v>3.6363636363636376E-2</v>
      </c>
      <c r="L21" s="160">
        <f>IFERROR(IF(OR(L9="",I9=""),"",L9/I9-1),"")</f>
        <v>-0.11111111111111116</v>
      </c>
      <c r="M21" s="160">
        <f>IFERROR(IF(OR(M9="",J9=""),"",M9/J9-1),"")</f>
        <v>-5.1282051282051322E-2</v>
      </c>
      <c r="N21" s="160">
        <f>IFERROR(IF(OR(N9="",K9=""),"",N9/K9-1),"")</f>
        <v>-7.0175438596491224E-2</v>
      </c>
      <c r="O21" s="160">
        <f>IFERROR(IF(OR(O9="",L9=""),"",O9/L9-1),"")</f>
        <v>0.375</v>
      </c>
      <c r="P21" s="160">
        <f>IFERROR(IF(OR(P9="",M9=""),"",P9/M9-1),"")</f>
        <v>0.13513513513513509</v>
      </c>
      <c r="Q21" s="160">
        <f>IFERROR(IF(OR(Q9="",N9=""),"",Q9/N9-1),"")</f>
        <v>0.20754716981132071</v>
      </c>
      <c r="R21" s="160">
        <f>IFERROR(IF(OR(R9="",O9=""),"",R9/O9-1),"")</f>
        <v>-0.54545454545454541</v>
      </c>
      <c r="S21" s="160">
        <f>IFERROR(IF(OR(S9="",P9=""),"",S9/P9-1),"")</f>
        <v>-2.3809523809523836E-2</v>
      </c>
      <c r="T21" s="160">
        <f>IFERROR(IF(OR(T9="",Q9=""),"",T9/Q9-1),"")</f>
        <v>-0.203125</v>
      </c>
      <c r="U21" s="160">
        <f>IFERROR(IF(OR(U9="",R9=""),"",U9/R9-1),"")</f>
        <v>1</v>
      </c>
      <c r="V21" s="160">
        <f>IFERROR(IF(OR(V9="",S9=""),"",V9/S9-1),"")</f>
        <v>-9.7560975609756073E-2</v>
      </c>
      <c r="W21" s="160">
        <f>IFERROR(IF(OR(W9="",T9=""),"",W9/T9-1),"")</f>
        <v>0.11764705882352944</v>
      </c>
      <c r="X21" s="160" t="str">
        <f>IFERROR(IF(OR(X9="",U9=""),"",X9/U9-1),"")</f>
        <v/>
      </c>
      <c r="Y21" s="160" t="str">
        <f>IFERROR(IF(OR(Y9="",V9=""),"",Y9/V9-1),"")</f>
        <v/>
      </c>
      <c r="Z21" s="160" t="str">
        <f>IFERROR(IF(OR(Z9="",W9=""),"",Z9/W9-1),"")</f>
        <v/>
      </c>
    </row>
    <row r="22" spans="1:26 16088:16384" ht="63" customHeight="1">
      <c r="A22" s="240"/>
      <c r="B22" s="68" t="s">
        <v>225</v>
      </c>
      <c r="C22" s="160"/>
      <c r="D22" s="160"/>
      <c r="E22" s="160"/>
      <c r="F22" s="160">
        <f>IFERROR(IF(OR(F10="",C10=""),"",F10/C10-1),"")</f>
        <v>-0.17948717948717952</v>
      </c>
      <c r="G22" s="160">
        <f>IFERROR(IF(OR(G10="",D10=""),"",G10/D10-1),"")</f>
        <v>-9.3023255813953543E-2</v>
      </c>
      <c r="H22" s="160">
        <f>IFERROR(IF(OR(H10="",E10=""),"",H10/E10-1),"")</f>
        <v>-0.13414634146341464</v>
      </c>
      <c r="I22" s="160">
        <f>IFERROR(IF(OR(I10="",F10=""),"",I10/F10-1),"")</f>
        <v>-3.125E-2</v>
      </c>
      <c r="J22" s="160">
        <f>IFERROR(IF(OR(J10="",G10=""),"",J10/G10-1),"")</f>
        <v>-0.41025641025641024</v>
      </c>
      <c r="K22" s="160">
        <f>IFERROR(IF(OR(K10="",H10=""),"",K10/H10-1),"")</f>
        <v>-0.23943661971830987</v>
      </c>
      <c r="L22" s="160">
        <f>IFERROR(IF(OR(L10="",I10=""),"",L10/I10-1),"")</f>
        <v>0.12903225806451624</v>
      </c>
      <c r="M22" s="160">
        <f>IFERROR(IF(OR(M10="",J10=""),"",M10/J10-1),"")</f>
        <v>1.3043478260869565</v>
      </c>
      <c r="N22" s="160">
        <f>IFERROR(IF(OR(N10="",K10=""),"",N10/K10-1),"")</f>
        <v>0.62962962962962954</v>
      </c>
      <c r="O22" s="160">
        <f>IFERROR(IF(OR(O10="",L10=""),"",O10/L10-1),"")</f>
        <v>-0.25714285714285712</v>
      </c>
      <c r="P22" s="160">
        <f>IFERROR(IF(OR(P10="",M10=""),"",P10/M10-1),"")</f>
        <v>0.15094339622641506</v>
      </c>
      <c r="Q22" s="160">
        <f>IFERROR(IF(OR(Q10="",N10=""),"",Q10/N10-1),"")</f>
        <v>-1.1363636363636354E-2</v>
      </c>
      <c r="R22" s="160">
        <f>IFERROR(IF(OR(R10="",O10=""),"",R10/O10-1),"")</f>
        <v>0.76923076923076916</v>
      </c>
      <c r="S22" s="160">
        <f>IFERROR(IF(OR(S10="",P10=""),"",S10/P10-1),"")</f>
        <v>-0.45901639344262291</v>
      </c>
      <c r="T22" s="160">
        <f>IFERROR(IF(OR(T10="",Q10=""),"",T10/Q10-1),"")</f>
        <v>-9.1954022988505746E-2</v>
      </c>
      <c r="U22" s="160">
        <f>IFERROR(IF(OR(U10="",R10=""),"",U10/R10-1),"")</f>
        <v>-0.26086956521739135</v>
      </c>
      <c r="V22" s="160">
        <f>IFERROR(IF(OR(V10="",S10=""),"",V10/S10-1),"")</f>
        <v>0.21212121212121215</v>
      </c>
      <c r="W22" s="160">
        <f>IFERROR(IF(OR(W10="",T10=""),"",W10/T10-1),"")</f>
        <v>-6.3291139240506333E-2</v>
      </c>
      <c r="X22" s="160" t="str">
        <f>IFERROR(IF(OR(X10="",U10=""),"",X10/U10-1),"")</f>
        <v/>
      </c>
      <c r="Y22" s="160" t="str">
        <f>IFERROR(IF(OR(Y10="",V10=""),"",Y10/V10-1),"")</f>
        <v/>
      </c>
      <c r="Z22" s="160" t="str">
        <f>IFERROR(IF(OR(Z10="",W10=""),"",Z10/W10-1),"")</f>
        <v/>
      </c>
    </row>
    <row r="23" spans="1:26 16088:16384" ht="63" customHeight="1">
      <c r="A23" s="240"/>
      <c r="B23" s="68" t="s">
        <v>214</v>
      </c>
      <c r="C23" s="160"/>
      <c r="D23" s="160"/>
      <c r="E23" s="160"/>
      <c r="F23" s="160">
        <f>IFERROR(IF(OR(F11="",C11=""),"",F11/C11-1),"")</f>
        <v>-0.10909090909090913</v>
      </c>
      <c r="G23" s="160">
        <f>IFERROR(IF(OR(G11="",D11=""),"",G11/D11-1),"")</f>
        <v>6.944444444444442E-2</v>
      </c>
      <c r="H23" s="160">
        <f>IFERROR(IF(OR(H11="",E11=""),"",H11/E11-1),"")</f>
        <v>-7.8740157480314821E-3</v>
      </c>
      <c r="I23" s="160">
        <f>IFERROR(IF(OR(I11="",F11=""),"",I11/F11-1),"")</f>
        <v>0</v>
      </c>
      <c r="J23" s="160">
        <f>IFERROR(IF(OR(J11="",G11=""),"",J11/G11-1),"")</f>
        <v>-0.19480519480519476</v>
      </c>
      <c r="K23" s="160">
        <f>IFERROR(IF(OR(K11="",H11=""),"",K11/H11-1),"")</f>
        <v>-0.11904761904761907</v>
      </c>
      <c r="L23" s="160">
        <f>IFERROR(IF(OR(L11="",I11=""),"",L11/I11-1),"")</f>
        <v>4.081632653061229E-2</v>
      </c>
      <c r="M23" s="160">
        <f>IFERROR(IF(OR(M11="",J11=""),"",M11/J11-1),"")</f>
        <v>0.45161290322580649</v>
      </c>
      <c r="N23" s="160">
        <f>IFERROR(IF(OR(N11="",K11=""),"",N11/K11-1),"")</f>
        <v>0.27027027027027017</v>
      </c>
      <c r="O23" s="160">
        <f>IFERROR(IF(OR(O11="",L11=""),"",O11/L11-1),"")</f>
        <v>-5.8823529411764719E-2</v>
      </c>
      <c r="P23" s="160">
        <f>IFERROR(IF(OR(P11="",M11=""),"",P11/M11-1),"")</f>
        <v>0.14444444444444438</v>
      </c>
      <c r="Q23" s="160">
        <f>IFERROR(IF(OR(Q11="",N11=""),"",Q11/N11-1),"")</f>
        <v>7.0921985815602939E-2</v>
      </c>
      <c r="R23" s="160">
        <f>IFERROR(IF(OR(R11="",O11=""),"",R11/O11-1),"")</f>
        <v>0.16666666666666674</v>
      </c>
      <c r="S23" s="160">
        <f>IFERROR(IF(OR(S11="",P11=""),"",S11/P11-1),"")</f>
        <v>-0.28155339805825241</v>
      </c>
      <c r="T23" s="160">
        <f>IFERROR(IF(OR(T11="",Q11=""),"",T11/Q11-1),"")</f>
        <v>-0.13907284768211925</v>
      </c>
      <c r="U23" s="160">
        <f>IFERROR(IF(OR(U11="",R11=""),"",U11/R11-1),"")</f>
        <v>-3.5714285714285698E-2</v>
      </c>
      <c r="V23" s="160">
        <f>IFERROR(IF(OR(V11="",S11=""),"",V11/S11-1),"")</f>
        <v>4.0540540540540571E-2</v>
      </c>
      <c r="W23" s="160">
        <f>IFERROR(IF(OR(W11="",T11=""),"",W11/T11-1),"")</f>
        <v>7.692307692307665E-3</v>
      </c>
      <c r="X23" s="160" t="str">
        <f>IFERROR(IF(OR(X11="",U11=""),"",X11/U11-1),"")</f>
        <v/>
      </c>
      <c r="Y23" s="160" t="str">
        <f>IFERROR(IF(OR(Y11="",V11=""),"",Y11/V11-1),"")</f>
        <v/>
      </c>
      <c r="Z23" s="160" t="str">
        <f>IFERROR(IF(OR(Z11="",W11=""),"",Z11/W11-1),"")</f>
        <v/>
      </c>
    </row>
    <row r="25" spans="1:26 16088:16384">
      <c r="A25" s="26" t="s">
        <v>577</v>
      </c>
    </row>
    <row r="26" spans="1:26 16088:16384">
      <c r="A26" s="26" t="s">
        <v>578</v>
      </c>
    </row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21">
    <mergeCell ref="R16:T16"/>
    <mergeCell ref="U16:W16"/>
    <mergeCell ref="X4:Z4"/>
    <mergeCell ref="X16:Z16"/>
    <mergeCell ref="U4:W4"/>
    <mergeCell ref="A1:F1"/>
    <mergeCell ref="A21:A23"/>
    <mergeCell ref="O4:Q4"/>
    <mergeCell ref="R4:T4"/>
    <mergeCell ref="A9:A11"/>
    <mergeCell ref="C4:E4"/>
    <mergeCell ref="C16:E16"/>
    <mergeCell ref="I16:K16"/>
    <mergeCell ref="F16:H16"/>
    <mergeCell ref="L16:N16"/>
    <mergeCell ref="F4:H4"/>
    <mergeCell ref="I4:K4"/>
    <mergeCell ref="L4:N4"/>
    <mergeCell ref="A18:A20"/>
    <mergeCell ref="A6:A8"/>
    <mergeCell ref="O16:Q16"/>
  </mergeCells>
  <phoneticPr fontId="30"/>
  <pageMargins left="0.70866141732283472" right="0.70866141732283472" top="0.74803149606299213" bottom="0.74803149606299213" header="0.51181102362204722" footer="0.51181102362204722"/>
  <pageSetup paperSize="9" scale="40" fitToWidth="3" orientation="landscape" horizontalDpi="300" verticalDpi="300" r:id="rId1"/>
  <headerFooter>
    <oddFooter>&amp;R&amp;"Yu Gothic UI,標準"&amp;16&amp;A</oddFooter>
  </headerFooter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8</vt:i4>
      </vt:variant>
    </vt:vector>
  </HeadingPairs>
  <TitlesOfParts>
    <vt:vector size="29" baseType="lpstr">
      <vt:lpstr>表紙</vt:lpstr>
      <vt:lpstr>INDEX</vt:lpstr>
      <vt:lpstr>第一部　四半期業績→</vt:lpstr>
      <vt:lpstr>1</vt:lpstr>
      <vt:lpstr>2-1</vt:lpstr>
      <vt:lpstr>2-2</vt:lpstr>
      <vt:lpstr>3-1</vt:lpstr>
      <vt:lpstr>3-2</vt:lpstr>
      <vt:lpstr>4-1</vt:lpstr>
      <vt:lpstr>4-2</vt:lpstr>
      <vt:lpstr>第二部　通期業績→</vt:lpstr>
      <vt:lpstr>5-1</vt:lpstr>
      <vt:lpstr>5-2</vt:lpstr>
      <vt:lpstr>6</vt:lpstr>
      <vt:lpstr>7-1</vt:lpstr>
      <vt:lpstr>7-2</vt:lpstr>
      <vt:lpstr>8</vt:lpstr>
      <vt:lpstr>9</vt:lpstr>
      <vt:lpstr>10</vt:lpstr>
      <vt:lpstr>11</vt:lpstr>
      <vt:lpstr>12</vt:lpstr>
      <vt:lpstr>'4-2'!Print_Area</vt:lpstr>
      <vt:lpstr>INDEX!Print_Area</vt:lpstr>
      <vt:lpstr>'1'!Print_Titles</vt:lpstr>
      <vt:lpstr>'2-1'!Print_Titles</vt:lpstr>
      <vt:lpstr>'3-1'!Print_Titles</vt:lpstr>
      <vt:lpstr>'3-2'!Print_Titles</vt:lpstr>
      <vt:lpstr>'4-1'!Print_Titles</vt:lpstr>
      <vt:lpstr>'4-2'!Print_Titles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横田　和人</dc:creator>
  <cp:lastModifiedBy>JEOL</cp:lastModifiedBy>
  <cp:revision>2</cp:revision>
  <cp:lastPrinted>2026-08-14T01:23:21Z</cp:lastPrinted>
  <dcterms:created xsi:type="dcterms:W3CDTF">2026-07-16T08:30:08Z</dcterms:created>
  <dcterms:modified xsi:type="dcterms:W3CDTF">2026-08-14T02:47:24Z</dcterms:modified>
  <dc:language>en-US</dc:language>
</cp:coreProperties>
</file>